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runet\dfs\home07\hefr\My Documents\BRS\2_SC activities\Toolkit BAT-BEP\After COP8 (2017-2019)\EFs unintentional POPs\"/>
    </mc:Choice>
  </mc:AlternateContent>
  <bookViews>
    <workbookView xWindow="90" yWindow="-135" windowWidth="19215" windowHeight="6030"/>
  </bookViews>
  <sheets>
    <sheet name="Main" sheetId="1" r:id="rId1"/>
    <sheet name="Group 1" sheetId="17" r:id="rId2"/>
    <sheet name="Group 2" sheetId="18" r:id="rId3"/>
    <sheet name="Group 3" sheetId="19" r:id="rId4"/>
    <sheet name="Group 4" sheetId="5" r:id="rId5"/>
    <sheet name="Group 5" sheetId="6" r:id="rId6"/>
    <sheet name="Group 6" sheetId="7" r:id="rId7"/>
    <sheet name="Group 7" sheetId="8" r:id="rId8"/>
    <sheet name="Group 8" sheetId="9" r:id="rId9"/>
    <sheet name="Group 9" sheetId="13" r:id="rId10"/>
    <sheet name="Group 10" sheetId="11" r:id="rId11"/>
  </sheets>
  <definedNames>
    <definedName name="_xlnm.Print_Area" localSheetId="1">'Group 1'!$A$1:$Q$38</definedName>
    <definedName name="_xlnm.Print_Area" localSheetId="6">'Group 6'!$1:$1048576</definedName>
  </definedNames>
  <calcPr calcId="152511"/>
</workbook>
</file>

<file path=xl/calcChain.xml><?xml version="1.0" encoding="utf-8"?>
<calcChain xmlns="http://schemas.openxmlformats.org/spreadsheetml/2006/main">
  <c r="Q18" i="17" l="1"/>
  <c r="O26" i="19"/>
  <c r="O25" i="19" s="1"/>
  <c r="O19" i="19"/>
  <c r="O28" i="19"/>
  <c r="O24" i="19"/>
  <c r="O22" i="19"/>
  <c r="O23" i="19"/>
  <c r="O21" i="19"/>
  <c r="O20" i="19"/>
  <c r="L17" i="13"/>
  <c r="L16" i="13"/>
  <c r="L14" i="13"/>
  <c r="L13" i="13"/>
  <c r="L11" i="13"/>
  <c r="L10" i="13"/>
  <c r="L105" i="8"/>
  <c r="L102" i="8" s="1"/>
  <c r="L100" i="8" s="1"/>
  <c r="L99" i="8"/>
  <c r="O53" i="18"/>
  <c r="K54" i="18"/>
  <c r="K52" i="18"/>
  <c r="K53" i="18"/>
  <c r="K51" i="18"/>
  <c r="K47" i="18"/>
  <c r="K48" i="18"/>
  <c r="K49" i="18"/>
  <c r="K46" i="18"/>
  <c r="O46" i="18"/>
  <c r="L98" i="8"/>
  <c r="O20" i="9"/>
  <c r="K20" i="9"/>
  <c r="K21" i="9"/>
  <c r="O21" i="9"/>
  <c r="F16" i="11"/>
  <c r="J17" i="11"/>
  <c r="J18" i="11"/>
  <c r="J19" i="11"/>
  <c r="J20" i="11"/>
  <c r="K30" i="11"/>
  <c r="J4" i="13"/>
  <c r="K4" i="13"/>
  <c r="M4" i="13"/>
  <c r="N4" i="13"/>
  <c r="L5" i="13"/>
  <c r="L6" i="13"/>
  <c r="O6" i="13"/>
  <c r="O4" i="13" s="1"/>
  <c r="L7" i="13"/>
  <c r="O7" i="13"/>
  <c r="K8" i="13"/>
  <c r="K27" i="13" s="1"/>
  <c r="C11" i="1" s="1"/>
  <c r="M8" i="13"/>
  <c r="M27" i="13" s="1"/>
  <c r="E11" i="1" s="1"/>
  <c r="N8" i="13"/>
  <c r="J9" i="13"/>
  <c r="O11" i="13"/>
  <c r="O9" i="13" s="1"/>
  <c r="J12" i="13"/>
  <c r="J8" i="13" s="1"/>
  <c r="O14" i="13"/>
  <c r="O12" i="13" s="1"/>
  <c r="J15" i="13"/>
  <c r="O17" i="13"/>
  <c r="O15" i="13" s="1"/>
  <c r="J18" i="13"/>
  <c r="K18" i="13"/>
  <c r="M18" i="13"/>
  <c r="N18" i="13"/>
  <c r="O18" i="13"/>
  <c r="L19" i="13"/>
  <c r="L18" i="13" s="1"/>
  <c r="L20" i="13"/>
  <c r="L21" i="13"/>
  <c r="J22" i="13"/>
  <c r="K22" i="13"/>
  <c r="L22" i="13"/>
  <c r="M22" i="13"/>
  <c r="O22" i="13"/>
  <c r="N23" i="13"/>
  <c r="N22" i="13"/>
  <c r="N27" i="13" s="1"/>
  <c r="F11" i="1" s="1"/>
  <c r="N24" i="13"/>
  <c r="J25" i="13"/>
  <c r="K25" i="13"/>
  <c r="L25" i="13"/>
  <c r="M25" i="13"/>
  <c r="N25" i="13"/>
  <c r="O25" i="13"/>
  <c r="J4" i="9"/>
  <c r="L4" i="9"/>
  <c r="M4" i="9"/>
  <c r="M22" i="9" s="1"/>
  <c r="E10" i="1" s="1"/>
  <c r="K5" i="9"/>
  <c r="N5" i="9"/>
  <c r="N4" i="9" s="1"/>
  <c r="N22" i="9" s="1"/>
  <c r="F10" i="1" s="1"/>
  <c r="O5" i="9"/>
  <c r="O4" i="9" s="1"/>
  <c r="K6" i="9"/>
  <c r="N6" i="9"/>
  <c r="O6" i="9"/>
  <c r="K7" i="9"/>
  <c r="N7" i="9"/>
  <c r="O7" i="9"/>
  <c r="J8" i="9"/>
  <c r="L8" i="9"/>
  <c r="L22" i="9" s="1"/>
  <c r="D10" i="1" s="1"/>
  <c r="M8" i="9"/>
  <c r="N8" i="9"/>
  <c r="K9" i="9"/>
  <c r="K8" i="9" s="1"/>
  <c r="K10" i="9"/>
  <c r="O10" i="9"/>
  <c r="O8" i="9"/>
  <c r="K11" i="9"/>
  <c r="O11" i="9"/>
  <c r="J12" i="9"/>
  <c r="L12" i="9"/>
  <c r="M12" i="9"/>
  <c r="N12" i="9"/>
  <c r="K13" i="9"/>
  <c r="O13" i="9"/>
  <c r="K14" i="9"/>
  <c r="O14" i="9"/>
  <c r="K15" i="9"/>
  <c r="O15" i="9"/>
  <c r="J16" i="9"/>
  <c r="K16" i="9"/>
  <c r="L16" i="9"/>
  <c r="M16" i="9"/>
  <c r="N16" i="9"/>
  <c r="O17" i="9"/>
  <c r="O18" i="9"/>
  <c r="O16" i="9" s="1"/>
  <c r="J19" i="9"/>
  <c r="K19" i="9"/>
  <c r="L19" i="9"/>
  <c r="M19" i="9"/>
  <c r="N19" i="9"/>
  <c r="O19" i="9"/>
  <c r="J5" i="8"/>
  <c r="L5" i="8"/>
  <c r="M5" i="8"/>
  <c r="M4" i="8" s="1"/>
  <c r="M113" i="8" s="1"/>
  <c r="E9" i="1" s="1"/>
  <c r="N5" i="8"/>
  <c r="K6" i="8"/>
  <c r="K7" i="8"/>
  <c r="O7" i="8"/>
  <c r="O5" i="8" s="1"/>
  <c r="O4" i="8" s="1"/>
  <c r="K8" i="8"/>
  <c r="O8" i="8"/>
  <c r="J9" i="8"/>
  <c r="N10" i="8"/>
  <c r="L11" i="8"/>
  <c r="N11" i="8"/>
  <c r="O11" i="8"/>
  <c r="L12" i="8"/>
  <c r="N12" i="8"/>
  <c r="O12" i="8"/>
  <c r="O9" i="8" s="1"/>
  <c r="N13" i="8"/>
  <c r="N9" i="8" s="1"/>
  <c r="N4" i="8" s="1"/>
  <c r="L14" i="8"/>
  <c r="N14" i="8"/>
  <c r="O14" i="8"/>
  <c r="N15" i="8"/>
  <c r="N16" i="8"/>
  <c r="N17" i="8"/>
  <c r="N18" i="8"/>
  <c r="J20" i="8"/>
  <c r="K20" i="8"/>
  <c r="K19" i="8" s="1"/>
  <c r="M20" i="8"/>
  <c r="M19" i="8" s="1"/>
  <c r="N20" i="8"/>
  <c r="N19" i="8" s="1"/>
  <c r="O21" i="8"/>
  <c r="O20" i="8" s="1"/>
  <c r="O19" i="8" s="1"/>
  <c r="L23" i="8"/>
  <c r="L20" i="8"/>
  <c r="L19" i="8" s="1"/>
  <c r="O23" i="8"/>
  <c r="L24" i="8"/>
  <c r="O24" i="8"/>
  <c r="L25" i="8"/>
  <c r="O25" i="8"/>
  <c r="J27" i="8"/>
  <c r="L27" i="8"/>
  <c r="M27" i="8"/>
  <c r="N27" i="8"/>
  <c r="O27" i="8"/>
  <c r="K28" i="8"/>
  <c r="K27" i="8" s="1"/>
  <c r="K26" i="8" s="1"/>
  <c r="K29" i="8"/>
  <c r="K30" i="8"/>
  <c r="J31" i="8"/>
  <c r="K31" i="8"/>
  <c r="L31" i="8"/>
  <c r="M31" i="8"/>
  <c r="N31" i="8"/>
  <c r="O32" i="8"/>
  <c r="O33" i="8"/>
  <c r="O31" i="8" s="1"/>
  <c r="O34" i="8"/>
  <c r="J35" i="8"/>
  <c r="K35" i="8"/>
  <c r="M35" i="8"/>
  <c r="L37" i="8"/>
  <c r="N37" i="8"/>
  <c r="N35" i="8" s="1"/>
  <c r="N26" i="8" s="1"/>
  <c r="O37" i="8"/>
  <c r="L38" i="8"/>
  <c r="L35" i="8" s="1"/>
  <c r="N38" i="8"/>
  <c r="O38" i="8"/>
  <c r="L40" i="8"/>
  <c r="N40" i="8"/>
  <c r="O40" i="8"/>
  <c r="L41" i="8"/>
  <c r="N41" i="8"/>
  <c r="O41" i="8"/>
  <c r="O35" i="8" s="1"/>
  <c r="L43" i="8"/>
  <c r="O43" i="8"/>
  <c r="L44" i="8"/>
  <c r="O44" i="8"/>
  <c r="J45" i="8"/>
  <c r="M45" i="8"/>
  <c r="N45" i="8"/>
  <c r="K46" i="8"/>
  <c r="L46" i="8"/>
  <c r="O46" i="8"/>
  <c r="O45" i="8" s="1"/>
  <c r="K47" i="8"/>
  <c r="L47" i="8"/>
  <c r="L45" i="8" s="1"/>
  <c r="O47" i="8"/>
  <c r="K48" i="8"/>
  <c r="K45" i="8"/>
  <c r="L48" i="8"/>
  <c r="O48" i="8"/>
  <c r="J50" i="8"/>
  <c r="K50" i="8"/>
  <c r="L50" i="8"/>
  <c r="M50" i="8"/>
  <c r="O50" i="8"/>
  <c r="N51" i="8"/>
  <c r="N50" i="8"/>
  <c r="J52" i="8"/>
  <c r="K52" i="8"/>
  <c r="L52" i="8"/>
  <c r="M52" i="8"/>
  <c r="O52" i="8"/>
  <c r="N53" i="8"/>
  <c r="N54" i="8"/>
  <c r="N52" i="8"/>
  <c r="N55" i="8"/>
  <c r="N56" i="8"/>
  <c r="J57" i="8"/>
  <c r="K57" i="8"/>
  <c r="L57" i="8"/>
  <c r="M57" i="8"/>
  <c r="O57" i="8"/>
  <c r="N58" i="8"/>
  <c r="N57" i="8" s="1"/>
  <c r="N59" i="8"/>
  <c r="J60" i="8"/>
  <c r="K60" i="8"/>
  <c r="L60" i="8"/>
  <c r="M60" i="8"/>
  <c r="O60" i="8"/>
  <c r="N61" i="8"/>
  <c r="N60" i="8" s="1"/>
  <c r="N62" i="8"/>
  <c r="J63" i="8"/>
  <c r="K63" i="8"/>
  <c r="L63" i="8"/>
  <c r="L49" i="8" s="1"/>
  <c r="M63" i="8"/>
  <c r="O63" i="8"/>
  <c r="N64" i="8"/>
  <c r="N63" i="8" s="1"/>
  <c r="N65" i="8"/>
  <c r="J66" i="8"/>
  <c r="K66" i="8"/>
  <c r="L66" i="8"/>
  <c r="M66" i="8"/>
  <c r="O66" i="8"/>
  <c r="N67" i="8"/>
  <c r="N68" i="8"/>
  <c r="N69" i="8"/>
  <c r="J70" i="8"/>
  <c r="K70" i="8"/>
  <c r="L70" i="8"/>
  <c r="M70" i="8"/>
  <c r="O70" i="8"/>
  <c r="N71" i="8"/>
  <c r="N72" i="8"/>
  <c r="N73" i="8"/>
  <c r="J74" i="8"/>
  <c r="K74" i="8"/>
  <c r="L74" i="8"/>
  <c r="M74" i="8"/>
  <c r="O74" i="8"/>
  <c r="N76" i="8"/>
  <c r="N77" i="8"/>
  <c r="N74" i="8"/>
  <c r="J78" i="8"/>
  <c r="K78" i="8"/>
  <c r="L78" i="8"/>
  <c r="M78" i="8"/>
  <c r="O78" i="8"/>
  <c r="N79" i="8"/>
  <c r="N80" i="8"/>
  <c r="N81" i="8"/>
  <c r="N82" i="8"/>
  <c r="J83" i="8"/>
  <c r="K83" i="8"/>
  <c r="L83" i="8"/>
  <c r="M83" i="8"/>
  <c r="O83" i="8"/>
  <c r="N84" i="8"/>
  <c r="N85" i="8"/>
  <c r="N83" i="8" s="1"/>
  <c r="J86" i="8"/>
  <c r="K86" i="8"/>
  <c r="L86" i="8"/>
  <c r="M86" i="8"/>
  <c r="O86" i="8"/>
  <c r="N87" i="8"/>
  <c r="N88" i="8"/>
  <c r="N86" i="8" s="1"/>
  <c r="N89" i="8"/>
  <c r="J90" i="8"/>
  <c r="K90" i="8"/>
  <c r="L90" i="8"/>
  <c r="M90" i="8"/>
  <c r="N91" i="8"/>
  <c r="O91" i="8"/>
  <c r="O90" i="8" s="1"/>
  <c r="O49" i="8" s="1"/>
  <c r="N92" i="8"/>
  <c r="N93" i="8"/>
  <c r="N90" i="8"/>
  <c r="J95" i="8"/>
  <c r="K95" i="8"/>
  <c r="M95" i="8"/>
  <c r="M94" i="8"/>
  <c r="L96" i="8"/>
  <c r="N96" i="8"/>
  <c r="O96" i="8"/>
  <c r="L97" i="8"/>
  <c r="L95" i="8"/>
  <c r="L94" i="8"/>
  <c r="N97" i="8"/>
  <c r="N95" i="8" s="1"/>
  <c r="N94" i="8" s="1"/>
  <c r="O97" i="8"/>
  <c r="O95" i="8"/>
  <c r="J98" i="8"/>
  <c r="M98" i="8"/>
  <c r="N98" i="8"/>
  <c r="O98" i="8"/>
  <c r="O94" i="8" s="1"/>
  <c r="K99" i="8"/>
  <c r="K98" i="8" s="1"/>
  <c r="K94" i="8" s="1"/>
  <c r="K101" i="8"/>
  <c r="J102" i="8"/>
  <c r="M102" i="8"/>
  <c r="M100" i="8"/>
  <c r="N102" i="8"/>
  <c r="N100" i="8" s="1"/>
  <c r="K103" i="8"/>
  <c r="O103" i="8"/>
  <c r="O102" i="8" s="1"/>
  <c r="O100" i="8" s="1"/>
  <c r="K104" i="8"/>
  <c r="J106" i="8"/>
  <c r="K106" i="8"/>
  <c r="L106" i="8"/>
  <c r="M106" i="8"/>
  <c r="O106" i="8"/>
  <c r="N107" i="8"/>
  <c r="N108" i="8"/>
  <c r="N106" i="8"/>
  <c r="J110" i="8"/>
  <c r="K110" i="8"/>
  <c r="L110" i="8"/>
  <c r="M110" i="8"/>
  <c r="O110" i="8"/>
  <c r="N111" i="8"/>
  <c r="N112" i="8"/>
  <c r="N110" i="8"/>
  <c r="J123" i="8"/>
  <c r="K123" i="8"/>
  <c r="L124" i="8"/>
  <c r="L125" i="8"/>
  <c r="M125" i="8"/>
  <c r="M123" i="8" s="1"/>
  <c r="L126" i="8"/>
  <c r="M126" i="8"/>
  <c r="L128" i="8"/>
  <c r="M128" i="8"/>
  <c r="L131" i="8"/>
  <c r="J4" i="7"/>
  <c r="L4" i="7"/>
  <c r="N4" i="7"/>
  <c r="O4" i="7"/>
  <c r="O16" i="7" s="1"/>
  <c r="G8" i="1" s="1"/>
  <c r="K5" i="7"/>
  <c r="M5" i="7"/>
  <c r="K6" i="7"/>
  <c r="M6" i="7"/>
  <c r="K7" i="7"/>
  <c r="M7" i="7"/>
  <c r="K8" i="7"/>
  <c r="M8" i="7"/>
  <c r="K9" i="7"/>
  <c r="M9" i="7"/>
  <c r="J10" i="7"/>
  <c r="L10" i="7"/>
  <c r="N10" i="7"/>
  <c r="N16" i="7" s="1"/>
  <c r="F8" i="1" s="1"/>
  <c r="O10" i="7"/>
  <c r="K11" i="7"/>
  <c r="M11" i="7"/>
  <c r="K12" i="7"/>
  <c r="M12" i="7"/>
  <c r="K13" i="7"/>
  <c r="M13" i="7"/>
  <c r="K14" i="7"/>
  <c r="M14" i="7"/>
  <c r="K15" i="7"/>
  <c r="M15" i="7"/>
  <c r="J4" i="6"/>
  <c r="L4" i="6"/>
  <c r="M4" i="6"/>
  <c r="N4" i="6"/>
  <c r="O4" i="6"/>
  <c r="K5" i="6"/>
  <c r="K6" i="6"/>
  <c r="K7" i="6"/>
  <c r="K4" i="6" s="1"/>
  <c r="K8" i="6"/>
  <c r="J9" i="6"/>
  <c r="K10" i="6"/>
  <c r="K11" i="6"/>
  <c r="K9" i="6" s="1"/>
  <c r="J12" i="6"/>
  <c r="L12" i="6"/>
  <c r="M12" i="6"/>
  <c r="M9" i="6" s="1"/>
  <c r="M17" i="6" s="1"/>
  <c r="E7" i="1" s="1"/>
  <c r="N12" i="6"/>
  <c r="N9" i="6"/>
  <c r="N17" i="6" s="1"/>
  <c r="F7" i="1" s="1"/>
  <c r="O12" i="6"/>
  <c r="O9" i="6"/>
  <c r="K13" i="6"/>
  <c r="K14" i="6"/>
  <c r="J15" i="6"/>
  <c r="L15" i="6"/>
  <c r="L17" i="6" s="1"/>
  <c r="D7" i="1" s="1"/>
  <c r="M15" i="6"/>
  <c r="N15" i="6"/>
  <c r="O15" i="6"/>
  <c r="K16" i="6"/>
  <c r="K15" i="6"/>
  <c r="J4" i="5"/>
  <c r="L4" i="5"/>
  <c r="L27" i="5" s="1"/>
  <c r="D6" i="1" s="1"/>
  <c r="M4" i="5"/>
  <c r="M27" i="5" s="1"/>
  <c r="E6" i="1" s="1"/>
  <c r="N4" i="5"/>
  <c r="O4" i="5"/>
  <c r="K5" i="5"/>
  <c r="K6" i="5"/>
  <c r="K7" i="5"/>
  <c r="K8" i="5"/>
  <c r="J9" i="5"/>
  <c r="L9" i="5"/>
  <c r="M9" i="5"/>
  <c r="N9" i="5"/>
  <c r="O9" i="5"/>
  <c r="K10" i="5"/>
  <c r="K9" i="5"/>
  <c r="K11" i="5"/>
  <c r="J12" i="5"/>
  <c r="L12" i="5"/>
  <c r="M12" i="5"/>
  <c r="K13" i="5"/>
  <c r="N13" i="5"/>
  <c r="O13" i="5"/>
  <c r="K14" i="5"/>
  <c r="N14" i="5"/>
  <c r="O14" i="5"/>
  <c r="J15" i="5"/>
  <c r="L15" i="5"/>
  <c r="M15" i="5"/>
  <c r="N15" i="5"/>
  <c r="O15" i="5"/>
  <c r="K16" i="5"/>
  <c r="K17" i="5"/>
  <c r="K15" i="5" s="1"/>
  <c r="J18" i="5"/>
  <c r="L18" i="5"/>
  <c r="M18" i="5"/>
  <c r="N18" i="5"/>
  <c r="O18" i="5"/>
  <c r="K19" i="5"/>
  <c r="K20" i="5"/>
  <c r="J21" i="5"/>
  <c r="L21" i="5"/>
  <c r="M21" i="5"/>
  <c r="N21" i="5"/>
  <c r="K22" i="5"/>
  <c r="K23" i="5"/>
  <c r="K21" i="5" s="1"/>
  <c r="O23" i="5"/>
  <c r="O21" i="5"/>
  <c r="J24" i="5"/>
  <c r="L24" i="5"/>
  <c r="M24" i="5"/>
  <c r="K26" i="5"/>
  <c r="K24" i="5" s="1"/>
  <c r="N26" i="5"/>
  <c r="N24" i="5"/>
  <c r="O26" i="5"/>
  <c r="O24" i="5" s="1"/>
  <c r="J4" i="19"/>
  <c r="L4" i="19"/>
  <c r="M4" i="19"/>
  <c r="N4" i="19"/>
  <c r="K5" i="19"/>
  <c r="K6" i="19"/>
  <c r="O6" i="19"/>
  <c r="O4" i="19" s="1"/>
  <c r="O32" i="19" s="1"/>
  <c r="G5" i="1" s="1"/>
  <c r="K7" i="19"/>
  <c r="K8" i="19"/>
  <c r="K9" i="19"/>
  <c r="K10" i="19"/>
  <c r="K4" i="19" s="1"/>
  <c r="J11" i="19"/>
  <c r="L11" i="19"/>
  <c r="M11" i="19"/>
  <c r="M32" i="19" s="1"/>
  <c r="E5" i="1" s="1"/>
  <c r="N11" i="19"/>
  <c r="K12" i="19"/>
  <c r="K13" i="19"/>
  <c r="O13" i="19"/>
  <c r="K14" i="19"/>
  <c r="O14" i="19"/>
  <c r="K15" i="19"/>
  <c r="O15" i="19"/>
  <c r="J16" i="19"/>
  <c r="L16" i="19"/>
  <c r="L32" i="19" s="1"/>
  <c r="D5" i="1" s="1"/>
  <c r="M16" i="19"/>
  <c r="N16" i="19"/>
  <c r="O16" i="19"/>
  <c r="K17" i="19"/>
  <c r="K16" i="19" s="1"/>
  <c r="J18" i="19"/>
  <c r="L18" i="19"/>
  <c r="M18" i="19"/>
  <c r="N18" i="19"/>
  <c r="K19" i="19"/>
  <c r="K20" i="19"/>
  <c r="K21" i="19"/>
  <c r="K18" i="19" s="1"/>
  <c r="K22" i="19"/>
  <c r="K23" i="19"/>
  <c r="K24" i="19"/>
  <c r="J25" i="19"/>
  <c r="L25" i="19"/>
  <c r="M25" i="19"/>
  <c r="N25" i="19"/>
  <c r="K26" i="19"/>
  <c r="K27" i="19"/>
  <c r="K28" i="19"/>
  <c r="K29" i="19"/>
  <c r="K30" i="19"/>
  <c r="K31" i="19"/>
  <c r="J4" i="18"/>
  <c r="L4" i="18"/>
  <c r="M4" i="18"/>
  <c r="N4" i="18"/>
  <c r="K5" i="18"/>
  <c r="O5" i="18"/>
  <c r="K6" i="18"/>
  <c r="O6" i="18"/>
  <c r="K7" i="18"/>
  <c r="K4" i="18" s="1"/>
  <c r="O7" i="18"/>
  <c r="J8" i="18"/>
  <c r="M8" i="18"/>
  <c r="N8" i="18"/>
  <c r="O8" i="18"/>
  <c r="K9" i="18"/>
  <c r="L9" i="18"/>
  <c r="K10" i="18"/>
  <c r="L10" i="18" s="1"/>
  <c r="J12" i="18"/>
  <c r="L12" i="18"/>
  <c r="L11" i="18" s="1"/>
  <c r="M12" i="18"/>
  <c r="M11" i="18" s="1"/>
  <c r="N12" i="18"/>
  <c r="N11" i="18" s="1"/>
  <c r="N69" i="18" s="1"/>
  <c r="F4" i="1" s="1"/>
  <c r="K13" i="18"/>
  <c r="O13" i="18"/>
  <c r="K14" i="18"/>
  <c r="O14" i="18"/>
  <c r="K15" i="18"/>
  <c r="O15" i="18"/>
  <c r="K16" i="18"/>
  <c r="J17" i="18"/>
  <c r="L17" i="18"/>
  <c r="M17" i="18"/>
  <c r="N17" i="18"/>
  <c r="K18" i="18"/>
  <c r="K19" i="18"/>
  <c r="O19" i="18"/>
  <c r="O17" i="18" s="1"/>
  <c r="O11" i="18" s="1"/>
  <c r="K20" i="18"/>
  <c r="O20" i="18"/>
  <c r="K21" i="18"/>
  <c r="O21" i="18"/>
  <c r="J22" i="18"/>
  <c r="L22" i="18"/>
  <c r="M22" i="18"/>
  <c r="N22" i="18"/>
  <c r="K23" i="18"/>
  <c r="O23" i="18"/>
  <c r="K24" i="18"/>
  <c r="O24" i="18"/>
  <c r="K25" i="18"/>
  <c r="K22" i="18" s="1"/>
  <c r="O25" i="18"/>
  <c r="O22" i="18"/>
  <c r="J26" i="18"/>
  <c r="M26" i="18"/>
  <c r="N26" i="18"/>
  <c r="K27" i="18"/>
  <c r="L27" i="18"/>
  <c r="O27" i="18"/>
  <c r="K28" i="18"/>
  <c r="L28" i="18"/>
  <c r="O28" i="18"/>
  <c r="K29" i="18"/>
  <c r="L29" i="18"/>
  <c r="O29" i="18"/>
  <c r="K30" i="18"/>
  <c r="L30" i="18"/>
  <c r="K31" i="18"/>
  <c r="L31" i="18"/>
  <c r="L32" i="18"/>
  <c r="J33" i="18"/>
  <c r="L33" i="18"/>
  <c r="M33" i="18"/>
  <c r="N33" i="18"/>
  <c r="K34" i="18"/>
  <c r="O34" i="18"/>
  <c r="K35" i="18"/>
  <c r="O35" i="18"/>
  <c r="K36" i="18"/>
  <c r="O36" i="18"/>
  <c r="K37" i="18"/>
  <c r="K38" i="18"/>
  <c r="J40" i="18"/>
  <c r="L40" i="18"/>
  <c r="M40" i="18"/>
  <c r="N40" i="18"/>
  <c r="K41" i="18"/>
  <c r="K42" i="18"/>
  <c r="O42" i="18"/>
  <c r="O40" i="18" s="1"/>
  <c r="K43" i="18"/>
  <c r="K44" i="18"/>
  <c r="J45" i="18"/>
  <c r="L45" i="18"/>
  <c r="M45" i="18"/>
  <c r="N45" i="18"/>
  <c r="O47" i="18"/>
  <c r="O45" i="18" s="1"/>
  <c r="O48" i="18"/>
  <c r="J50" i="18"/>
  <c r="L50" i="18"/>
  <c r="M50" i="18"/>
  <c r="N50" i="18"/>
  <c r="O50" i="18"/>
  <c r="J55" i="18"/>
  <c r="M55" i="18"/>
  <c r="N55" i="18"/>
  <c r="K56" i="18"/>
  <c r="L56" i="18"/>
  <c r="L55" i="18" s="1"/>
  <c r="K57" i="18"/>
  <c r="L57" i="18"/>
  <c r="O57" i="18"/>
  <c r="O55" i="18" s="1"/>
  <c r="K58" i="18"/>
  <c r="J59" i="18"/>
  <c r="L59" i="18"/>
  <c r="M59" i="18"/>
  <c r="N59" i="18"/>
  <c r="O59" i="18"/>
  <c r="K60" i="18"/>
  <c r="K59" i="18" s="1"/>
  <c r="K61" i="18"/>
  <c r="J62" i="18"/>
  <c r="L62" i="18"/>
  <c r="M62" i="18"/>
  <c r="N62" i="18"/>
  <c r="K63" i="18"/>
  <c r="K62" i="18"/>
  <c r="O63" i="18"/>
  <c r="O62" i="18" s="1"/>
  <c r="O69" i="18" s="1"/>
  <c r="G4" i="1" s="1"/>
  <c r="J64" i="18"/>
  <c r="L64" i="18"/>
  <c r="M64" i="18"/>
  <c r="N64" i="18"/>
  <c r="O64" i="18"/>
  <c r="K65" i="18"/>
  <c r="K66" i="18"/>
  <c r="K67" i="18"/>
  <c r="K68" i="18"/>
  <c r="K5" i="17"/>
  <c r="M5" i="17"/>
  <c r="N5" i="17"/>
  <c r="O5" i="17"/>
  <c r="L6" i="17"/>
  <c r="P6" i="17"/>
  <c r="Q6" i="17"/>
  <c r="L7" i="17"/>
  <c r="P7" i="17"/>
  <c r="Q7" i="17"/>
  <c r="L8" i="17"/>
  <c r="P8" i="17"/>
  <c r="Q8" i="17"/>
  <c r="L9" i="17"/>
  <c r="P9" i="17"/>
  <c r="Q9" i="17"/>
  <c r="K10" i="17"/>
  <c r="M10" i="17"/>
  <c r="N10" i="17"/>
  <c r="O10" i="17"/>
  <c r="O36" i="17" s="1"/>
  <c r="F3" i="1" s="1"/>
  <c r="L11" i="17"/>
  <c r="P11" i="17"/>
  <c r="P10" i="17" s="1"/>
  <c r="Q11" i="17"/>
  <c r="L12" i="17"/>
  <c r="P12" i="17"/>
  <c r="Q12" i="17"/>
  <c r="Q10" i="17" s="1"/>
  <c r="L13" i="17"/>
  <c r="P13" i="17"/>
  <c r="Q13" i="17"/>
  <c r="L14" i="17"/>
  <c r="P14" i="17"/>
  <c r="Q14" i="17"/>
  <c r="K15" i="17"/>
  <c r="M15" i="17"/>
  <c r="N15" i="17"/>
  <c r="O15" i="17"/>
  <c r="L16" i="17"/>
  <c r="P16" i="17"/>
  <c r="Q16" i="17"/>
  <c r="L17" i="17"/>
  <c r="P17" i="17"/>
  <c r="Q17" i="17"/>
  <c r="L18" i="17"/>
  <c r="P18" i="17"/>
  <c r="P15" i="17" s="1"/>
  <c r="L19" i="17"/>
  <c r="P19" i="17"/>
  <c r="Q19" i="17"/>
  <c r="K20" i="17"/>
  <c r="M20" i="17"/>
  <c r="N20" i="17"/>
  <c r="O20" i="17"/>
  <c r="L21" i="17"/>
  <c r="L22" i="17"/>
  <c r="L23" i="17"/>
  <c r="P23" i="17"/>
  <c r="P20" i="17"/>
  <c r="Q23" i="17"/>
  <c r="Q20" i="17" s="1"/>
  <c r="K24" i="17"/>
  <c r="M24" i="17"/>
  <c r="N24" i="17"/>
  <c r="O24" i="17"/>
  <c r="L25" i="17"/>
  <c r="P25" i="17"/>
  <c r="P24" i="17" s="1"/>
  <c r="Q25" i="17"/>
  <c r="Q24" i="17" s="1"/>
  <c r="L26" i="17"/>
  <c r="P26" i="17"/>
  <c r="Q26" i="17"/>
  <c r="L27" i="17"/>
  <c r="P27" i="17"/>
  <c r="Q27" i="17"/>
  <c r="K28" i="17"/>
  <c r="M28" i="17"/>
  <c r="N28" i="17"/>
  <c r="O28" i="17"/>
  <c r="L29" i="17"/>
  <c r="L28" i="17" s="1"/>
  <c r="P29" i="17"/>
  <c r="Q29" i="17"/>
  <c r="Q28" i="17" s="1"/>
  <c r="L30" i="17"/>
  <c r="P30" i="17"/>
  <c r="Q30" i="17"/>
  <c r="L31" i="17"/>
  <c r="P31" i="17"/>
  <c r="Q31" i="17"/>
  <c r="K32" i="17"/>
  <c r="M32" i="17"/>
  <c r="N32" i="17"/>
  <c r="O32" i="17"/>
  <c r="P32" i="17"/>
  <c r="Q32" i="17"/>
  <c r="L33" i="17"/>
  <c r="L34" i="17"/>
  <c r="L32" i="17" s="1"/>
  <c r="L35" i="17"/>
  <c r="M36" i="17"/>
  <c r="D3" i="1" s="1"/>
  <c r="G12" i="1"/>
  <c r="Q5" i="17"/>
  <c r="K64" i="18"/>
  <c r="K55" i="18"/>
  <c r="K40" i="18"/>
  <c r="O33" i="18"/>
  <c r="K33" i="18"/>
  <c r="O26" i="18"/>
  <c r="O4" i="18"/>
  <c r="O18" i="19"/>
  <c r="O11" i="19"/>
  <c r="K11" i="19"/>
  <c r="K18" i="5"/>
  <c r="K12" i="6"/>
  <c r="M10" i="7"/>
  <c r="L123" i="8"/>
  <c r="K4" i="9"/>
  <c r="K12" i="9"/>
  <c r="O12" i="9"/>
  <c r="L4" i="13"/>
  <c r="L12" i="13"/>
  <c r="L9" i="13"/>
  <c r="L15" i="13"/>
  <c r="L8" i="13" s="1"/>
  <c r="J16" i="11"/>
  <c r="J30" i="11" s="1"/>
  <c r="F12" i="1" s="1"/>
  <c r="P28" i="17"/>
  <c r="P5" i="17"/>
  <c r="O17" i="6"/>
  <c r="G7" i="1" s="1"/>
  <c r="M4" i="7"/>
  <c r="M16" i="7" s="1"/>
  <c r="E8" i="1" s="1"/>
  <c r="N78" i="8"/>
  <c r="K49" i="8"/>
  <c r="M26" i="8"/>
  <c r="L26" i="18"/>
  <c r="J11" i="18"/>
  <c r="N32" i="19"/>
  <c r="F5" i="1"/>
  <c r="L16" i="7"/>
  <c r="D8" i="1"/>
  <c r="M49" i="8"/>
  <c r="N36" i="17"/>
  <c r="E3" i="1" s="1"/>
  <c r="K26" i="18"/>
  <c r="O12" i="18"/>
  <c r="K45" i="18"/>
  <c r="O8" i="13" l="1"/>
  <c r="L9" i="8"/>
  <c r="L4" i="8" s="1"/>
  <c r="K102" i="8"/>
  <c r="K100" i="8" s="1"/>
  <c r="K4" i="5"/>
  <c r="K25" i="19"/>
  <c r="K32" i="19" s="1"/>
  <c r="C5" i="1" s="1"/>
  <c r="K50" i="18"/>
  <c r="K17" i="18"/>
  <c r="N66" i="8"/>
  <c r="N49" i="8" s="1"/>
  <c r="N113" i="8" s="1"/>
  <c r="F9" i="1" s="1"/>
  <c r="N70" i="8"/>
  <c r="K5" i="8"/>
  <c r="K4" i="8" s="1"/>
  <c r="K113" i="8" s="1"/>
  <c r="C9" i="1" s="1"/>
  <c r="O12" i="5"/>
  <c r="O27" i="5" s="1"/>
  <c r="G6" i="1" s="1"/>
  <c r="N12" i="5"/>
  <c r="N27" i="5" s="1"/>
  <c r="F6" i="1" s="1"/>
  <c r="K10" i="7"/>
  <c r="K17" i="6"/>
  <c r="C7" i="1" s="1"/>
  <c r="K4" i="7"/>
  <c r="K22" i="9"/>
  <c r="C10" i="1" s="1"/>
  <c r="K12" i="5"/>
  <c r="K12" i="18"/>
  <c r="K11" i="18" s="1"/>
  <c r="K69" i="18" s="1"/>
  <c r="C4" i="1" s="1"/>
  <c r="L8" i="18"/>
  <c r="K8" i="18"/>
  <c r="O113" i="8"/>
  <c r="G9" i="1" s="1"/>
  <c r="M69" i="18"/>
  <c r="E4" i="1" s="1"/>
  <c r="E13" i="1" s="1"/>
  <c r="K27" i="5"/>
  <c r="C6" i="1" s="1"/>
  <c r="L26" i="8"/>
  <c r="O26" i="8"/>
  <c r="L69" i="18"/>
  <c r="D4" i="1" s="1"/>
  <c r="L27" i="13"/>
  <c r="D11" i="1" s="1"/>
  <c r="O22" i="9"/>
  <c r="G10" i="1" s="1"/>
  <c r="O27" i="13"/>
  <c r="G11" i="1" s="1"/>
  <c r="L20" i="17"/>
  <c r="P36" i="17"/>
  <c r="G3" i="1" s="1"/>
  <c r="L10" i="17"/>
  <c r="L5" i="17"/>
  <c r="Q15" i="17"/>
  <c r="Q36" i="17" s="1"/>
  <c r="L24" i="17"/>
  <c r="L15" i="17"/>
  <c r="L36" i="17" s="1"/>
  <c r="C3" i="1" s="1"/>
  <c r="G13" i="1" l="1"/>
  <c r="L113" i="8"/>
  <c r="D9" i="1" s="1"/>
  <c r="D13" i="1" s="1"/>
  <c r="K16" i="7"/>
  <c r="C8" i="1" s="1"/>
  <c r="C13" i="1" s="1"/>
  <c r="F13" i="1"/>
  <c r="P37" i="17"/>
  <c r="C14" i="1" l="1"/>
</calcChain>
</file>

<file path=xl/sharedStrings.xml><?xml version="1.0" encoding="utf-8"?>
<sst xmlns="http://schemas.openxmlformats.org/spreadsheetml/2006/main" count="1454" uniqueCount="391">
  <si>
    <t>Water</t>
  </si>
  <si>
    <t>Residue</t>
  </si>
  <si>
    <t>x</t>
  </si>
  <si>
    <t>Ferrous and Non-Ferrous Metal Production</t>
  </si>
  <si>
    <t>Iron ore sintering</t>
  </si>
  <si>
    <t>Magnesium production</t>
  </si>
  <si>
    <t>Production of Mineral Products</t>
  </si>
  <si>
    <t>Ceramics</t>
  </si>
  <si>
    <t>Asphalt mixing</t>
  </si>
  <si>
    <t>Transport</t>
  </si>
  <si>
    <t>Production of Chemicals and Consumer Goods</t>
  </si>
  <si>
    <t>Miscellaneous</t>
  </si>
  <si>
    <t>Waste incineration</t>
  </si>
  <si>
    <t>Transportation</t>
  </si>
  <si>
    <t>Identification of Potential Hot-Spots</t>
  </si>
  <si>
    <t>Air</t>
  </si>
  <si>
    <t>a</t>
  </si>
  <si>
    <t>b</t>
  </si>
  <si>
    <t>c</t>
  </si>
  <si>
    <t>d</t>
  </si>
  <si>
    <t>Copper production</t>
  </si>
  <si>
    <t>e</t>
  </si>
  <si>
    <t>f</t>
  </si>
  <si>
    <t>Lead production</t>
  </si>
  <si>
    <t>g</t>
  </si>
  <si>
    <t>Zinc production</t>
  </si>
  <si>
    <t>h</t>
  </si>
  <si>
    <t>j</t>
  </si>
  <si>
    <t>Fossil fuel power plants</t>
  </si>
  <si>
    <t>Cement kilns</t>
  </si>
  <si>
    <t>Lime</t>
  </si>
  <si>
    <t>Brick</t>
  </si>
  <si>
    <t>Glass</t>
  </si>
  <si>
    <t>Leather plants</t>
  </si>
  <si>
    <t>Drying of biomass</t>
  </si>
  <si>
    <t>Smoke houses</t>
  </si>
  <si>
    <t>Disposal/Landfill</t>
  </si>
  <si>
    <t>Sewage/sewage treatment</t>
  </si>
  <si>
    <t>Open water dumping</t>
  </si>
  <si>
    <t>Waste oil disposal</t>
  </si>
  <si>
    <t>Production sites of chlorine</t>
  </si>
  <si>
    <t>Production sites of chlorinated organics</t>
  </si>
  <si>
    <t>High technology, emission reduction</t>
  </si>
  <si>
    <t>Leaching</t>
  </si>
  <si>
    <t>Not leaching</t>
  </si>
  <si>
    <t>x indicates need for site-specific evaluation</t>
  </si>
  <si>
    <t>Fly ash</t>
  </si>
  <si>
    <t>High tech. combustion, sophisticated APCS</t>
  </si>
  <si>
    <t>Uncontrolled batch combustion, no APCS</t>
  </si>
  <si>
    <t>Controlled, batch, no or minimal APCS</t>
  </si>
  <si>
    <t>Uncontrolled batch comb., no APCS</t>
  </si>
  <si>
    <t>Old furnaces, batch, no/little APCS</t>
  </si>
  <si>
    <t>Updated, continuously, some APCS</t>
  </si>
  <si>
    <t>State-of-the-art, full APCS</t>
  </si>
  <si>
    <t>High tech, continuous, sophisticated APCS</t>
  </si>
  <si>
    <t>Animal carcasses burning</t>
  </si>
  <si>
    <t>ND</t>
  </si>
  <si>
    <t>Dirty scrap, scrap preheating, limited controls</t>
  </si>
  <si>
    <t>l</t>
  </si>
  <si>
    <t>Processing scrap Al, minimal treatment of inputs, simple dust removal</t>
  </si>
  <si>
    <t>Using MgO/C thermal treatment in Cl2, no effluent treatment, poor APCS</t>
  </si>
  <si>
    <t>Using MgO/C thermal treatment in Cl2, comprehensive pollution control</t>
  </si>
  <si>
    <t>Thermal Non-ferrous metal production (e.g., Ni)</t>
  </si>
  <si>
    <t>Clean scrap, good APCS</t>
  </si>
  <si>
    <t>Metal shredding plants</t>
  </si>
  <si>
    <t>Open burning of cable</t>
  </si>
  <si>
    <t>Basic furnace with after burner, wet scrubber</t>
  </si>
  <si>
    <t>Burning electric motors, brake shoes, etc., afterburner</t>
  </si>
  <si>
    <t>NA</t>
  </si>
  <si>
    <t>Contaminated wood/biomass fired stoves</t>
  </si>
  <si>
    <t>Virgin wood/biomass fired stoves</t>
  </si>
  <si>
    <t>Coal fired stoves</t>
  </si>
  <si>
    <t>Oil fired stoves</t>
  </si>
  <si>
    <t>Good dust abatement</t>
  </si>
  <si>
    <t>Mixing plant with no gas cleaning</t>
  </si>
  <si>
    <t>Mixing plant with fabric filter, wet scrubber</t>
  </si>
  <si>
    <t>Leaded fuel</t>
  </si>
  <si>
    <t>Land</t>
  </si>
  <si>
    <t>Waste Incineration</t>
  </si>
  <si>
    <t>Open burning of wood (construction/demolition)</t>
  </si>
  <si>
    <t>Kraft process, old technology (Cl2 )</t>
  </si>
  <si>
    <t>Kraft process, modern technology (ClO2)</t>
  </si>
  <si>
    <t>TMP pulp</t>
  </si>
  <si>
    <t>Sulfite papers, new technology (ClO2, TCF)</t>
  </si>
  <si>
    <t>Low chlorinated, e.g., Clophen A30, Aroclor 1242</t>
  </si>
  <si>
    <t>Medium chlorinated, e.g., Clophen A40, Aroclor 1248</t>
  </si>
  <si>
    <t>Medium chlorinated, e.g., Clophen A50, Aroclor 1254</t>
  </si>
  <si>
    <t>High chlorinated, e.g., Clophen A60, Aroclor 1260</t>
  </si>
  <si>
    <t>Production</t>
  </si>
  <si>
    <t>t/a</t>
  </si>
  <si>
    <t>Annual release</t>
  </si>
  <si>
    <t>Fossil fuel/waste co-fired power boilers</t>
  </si>
  <si>
    <t>Coal fired power boilers</t>
  </si>
  <si>
    <t>Heavy fuel fired power boilers</t>
  </si>
  <si>
    <t>Light fuel oil/natural gas fired power boilers</t>
  </si>
  <si>
    <t>Heavy textiles, PCP-treated, etc.</t>
  </si>
  <si>
    <t>Normal textiles</t>
  </si>
  <si>
    <t xml:space="preserve">   No sludge removal</t>
  </si>
  <si>
    <t xml:space="preserve">   With sludge removal</t>
  </si>
  <si>
    <t>All fractions</t>
  </si>
  <si>
    <t>Composting</t>
  </si>
  <si>
    <t>* Assuming that consumption equals sales</t>
  </si>
  <si>
    <t>Bottom Ash</t>
  </si>
  <si>
    <t>Total</t>
  </si>
  <si>
    <t>Household heating and cooking - Biomass</t>
  </si>
  <si>
    <t>Domesting heating - Fossil fuels</t>
  </si>
  <si>
    <t>Sewage sludge incineration</t>
  </si>
  <si>
    <t>Waste wood and waste biomass incineration</t>
  </si>
  <si>
    <t>Hazardous waste incineration</t>
  </si>
  <si>
    <t>Municipal solid waste incineration</t>
  </si>
  <si>
    <t>Kiln with no dust control</t>
  </si>
  <si>
    <t>Light fraction shredder waste incineration</t>
  </si>
  <si>
    <t>Residues</t>
  </si>
  <si>
    <t>Low waste use, well controlled plant</t>
  </si>
  <si>
    <t>Coke production</t>
  </si>
  <si>
    <t>No gas cleaning</t>
  </si>
  <si>
    <t>Afterburner/ dust removal</t>
  </si>
  <si>
    <t>Iron and steel production plants and foundries</t>
  </si>
  <si>
    <t>Iron and steel plants</t>
  </si>
  <si>
    <t>Foundries</t>
  </si>
  <si>
    <t>Sec. Cu - Basic technology</t>
  </si>
  <si>
    <t>Sec. Cu - Well controlled</t>
  </si>
  <si>
    <t>Sec. Cu - Optimized for PCDD/PCDF control</t>
  </si>
  <si>
    <t xml:space="preserve">Simple melting furnaces </t>
  </si>
  <si>
    <t>Shredders</t>
  </si>
  <si>
    <t>4-Stroke engines</t>
  </si>
  <si>
    <t>2-Stroke engines</t>
  </si>
  <si>
    <t>Diesel engines</t>
  </si>
  <si>
    <t>Heavy oil fired engines</t>
  </si>
  <si>
    <t>All types</t>
  </si>
  <si>
    <t>Class</t>
  </si>
  <si>
    <t>Fly Ash</t>
  </si>
  <si>
    <t>TJ/a</t>
  </si>
  <si>
    <t>Crematoria</t>
  </si>
  <si>
    <t>Gasoline</t>
  </si>
  <si>
    <t>Diesel</t>
  </si>
  <si>
    <t>L</t>
  </si>
  <si>
    <t>kg</t>
  </si>
  <si>
    <t>Conversion factors:volume --&gt; mass</t>
  </si>
  <si>
    <t>Smelting and casting of Cu/Cu alloys</t>
  </si>
  <si>
    <t>Consumption</t>
  </si>
  <si>
    <t>t/a *</t>
  </si>
  <si>
    <t>Cat.</t>
  </si>
  <si>
    <t>Forest fires</t>
  </si>
  <si>
    <t>Brass and bronze production</t>
  </si>
  <si>
    <t>Thermal reduction process</t>
  </si>
  <si>
    <t>Accidental fires in vehicles (per vehicle)</t>
  </si>
  <si>
    <t>Product</t>
  </si>
  <si>
    <t>Occurrence</t>
  </si>
  <si>
    <t>(t)</t>
  </si>
  <si>
    <t>Mixed domestic and industrial inputs</t>
  </si>
  <si>
    <t>Scrap treatment, well-controlled, fabric filter, lime injection</t>
  </si>
  <si>
    <t>Accidental fires in houses, factories</t>
  </si>
  <si>
    <t>Ash Generation</t>
  </si>
  <si>
    <t>Optimized proces for PCDD/PPCDF abatement</t>
  </si>
  <si>
    <t>Shavings/turnings drying (simple plants)</t>
  </si>
  <si>
    <t>Thermal de-oiling, rotary furnaces, afterburners, fabric filters</t>
  </si>
  <si>
    <t>Thermal de-oiling of turnings</t>
  </si>
  <si>
    <t>Mixed scarp, induction furnace, bagfilter</t>
  </si>
  <si>
    <t>Sophisticated equipment, clean inputs, good APCS</t>
  </si>
  <si>
    <t>Heat and Power Generation</t>
  </si>
  <si>
    <t>Biomass power plants</t>
  </si>
  <si>
    <t>Grand Total</t>
  </si>
  <si>
    <t>Shaft kilns</t>
  </si>
  <si>
    <t>Old wet kilns, ESP temperature &gt;300 °C</t>
  </si>
  <si>
    <t>Wet kilns, ESP/FF temperature 200 to 300 °C</t>
  </si>
  <si>
    <t>Wet kilns, ESP/FF temperature &lt;200 °C and all types of dry kilns with preheater/precalciner, T&lt;200 °C</t>
  </si>
  <si>
    <t>Biogas-/landfill gas fired boilers, motors/turbines and flaring</t>
  </si>
  <si>
    <t>Low technol. combustion, no APCS</t>
  </si>
  <si>
    <t>Controlled comb., minimal APCS</t>
  </si>
  <si>
    <t>Controlled comb., good APCS</t>
  </si>
  <si>
    <t>Controlled, batch comb., good APCS</t>
  </si>
  <si>
    <t>Medical waste incineration</t>
  </si>
  <si>
    <t>Hot-dip galvanizing plants</t>
  </si>
  <si>
    <t>Facilities without APCS</t>
  </si>
  <si>
    <t>Facilties without degreasing step, good APCS</t>
  </si>
  <si>
    <t>Facilities with degreasing step, good APCS</t>
  </si>
  <si>
    <t>Prim. Cu, well-controlled, with some secondary feed materials</t>
  </si>
  <si>
    <t>Pure prim. Cu smelters with no secondary feed</t>
  </si>
  <si>
    <t>Aluminum production</t>
  </si>
  <si>
    <t>Pure primary lead production</t>
  </si>
  <si>
    <t>Contaminated scrap, simple or no APCS</t>
  </si>
  <si>
    <t>Cyclone/no dust control, contaminated or poor fuels</t>
  </si>
  <si>
    <t>Oil shale processing</t>
  </si>
  <si>
    <t>Thermal fractionation</t>
  </si>
  <si>
    <t>Oil shale pyrolysis</t>
  </si>
  <si>
    <t>Kraft process, mixed technology</t>
  </si>
  <si>
    <t>Acqueous discharges</t>
  </si>
  <si>
    <t>Pulp and Paper Industry</t>
  </si>
  <si>
    <t>Potential Release Route</t>
  </si>
  <si>
    <t>Pulp and paper mills *</t>
  </si>
  <si>
    <t>Kraft process, Cl2 gas, non-wood fibers, impacted</t>
  </si>
  <si>
    <t>Sulfite pulp/papers, old technology</t>
  </si>
  <si>
    <t>Acqueous discharges and products</t>
  </si>
  <si>
    <t>Recycling pulp/paper from modern papers</t>
  </si>
  <si>
    <t>Recycling papers from contaminated waste papers</t>
  </si>
  <si>
    <t>Discharge (L for water)</t>
  </si>
  <si>
    <t>Discharge (t for sludge)</t>
  </si>
  <si>
    <t>Recycling papers from contaminated waste papers*</t>
  </si>
  <si>
    <t>Estimation of annual releases for pulp and paper manufacture using concentrations in water and residues</t>
  </si>
  <si>
    <t>Chlorobenzenes</t>
  </si>
  <si>
    <t>Chloralkali production using graphite anodes</t>
  </si>
  <si>
    <t>Please enter mass of ash here</t>
  </si>
  <si>
    <t>Open Burning Processes</t>
  </si>
  <si>
    <t>Production and Use of Chemicals and Consumer Goods</t>
  </si>
  <si>
    <t>No control (per cremation)</t>
  </si>
  <si>
    <t>Optimal control (per cremation)</t>
  </si>
  <si>
    <t>Tobacco smoking</t>
  </si>
  <si>
    <t>Hot spots</t>
  </si>
  <si>
    <t>Disposal</t>
  </si>
  <si>
    <t>i</t>
  </si>
  <si>
    <t>Group</t>
  </si>
  <si>
    <t>Source Groups</t>
  </si>
  <si>
    <t>Clean scrap/virgin iron or dirty scrap, afterburner, fabric filter</t>
  </si>
  <si>
    <t>Cold air cupola or hot air cupola or rotary drum, no APCS</t>
  </si>
  <si>
    <t>Rotary drum - fabric filter or wet scribber</t>
  </si>
  <si>
    <t>Cold air cupola, fabric filter or wet scrubber</t>
  </si>
  <si>
    <t>Hot air cupola or induction furnace, fabric filter or wet scrubber</t>
  </si>
  <si>
    <t>Primary Al plants</t>
  </si>
  <si>
    <t>Zinc melting and primary zinc production</t>
  </si>
  <si>
    <t>k</t>
  </si>
  <si>
    <t>Thermal wire reclamation and e-waste recycling</t>
  </si>
  <si>
    <t>Open burning of circuit boards</t>
  </si>
  <si>
    <t>Peat fired power boilers</t>
  </si>
  <si>
    <t>Mixed biomass fired power boilers</t>
  </si>
  <si>
    <t>Clean wood fired power boilers</t>
  </si>
  <si>
    <t>Straw fired boilers</t>
  </si>
  <si>
    <t>Boilers fired with bagasse, rice husk etc.</t>
  </si>
  <si>
    <t>Landfill biogas combustion</t>
  </si>
  <si>
    <t>Straw fired stoves</t>
  </si>
  <si>
    <t>Charcoal fired stoves</t>
  </si>
  <si>
    <t>Open-fire (3-stone) stoves (virgin wood)</t>
  </si>
  <si>
    <t>Simple stoves (virgin wood)</t>
  </si>
  <si>
    <t>Peat fired stoves</t>
  </si>
  <si>
    <t>No emission abatement in place and using contaminated fuels</t>
  </si>
  <si>
    <t>No emission abatement in place and using non-contaminated fuels; Emssion abatement in place and using any kind of fuel; No emission abatement in place but state of the art process control</t>
  </si>
  <si>
    <t>Biomass burning</t>
  </si>
  <si>
    <t>Agricultural residue burning in the field of cereal and other crops stubble, impacted, poor burning conditions</t>
  </si>
  <si>
    <t>Agricultural residue burning in the field of cereal and other crops stubble, not impacted</t>
  </si>
  <si>
    <t>Sugarcane burning</t>
  </si>
  <si>
    <t>Waste burning and accidental fires</t>
  </si>
  <si>
    <t>Fires at waste dumps (compacted, wet, high Corg
content)</t>
  </si>
  <si>
    <t>Open burning of domestic waste</t>
  </si>
  <si>
    <t>Grassland and savannah fires</t>
  </si>
  <si>
    <t>1-10</t>
  </si>
  <si>
    <t>High waste recycling, incl. oil contaminated materials, no air pollution control</t>
  </si>
  <si>
    <t>High chlorine coal/waste/biomass co-fired stoves</t>
  </si>
  <si>
    <t>Coal/waste/biomass co-fired stoves</t>
  </si>
  <si>
    <t>Unleaded gasoline without catalyst</t>
  </si>
  <si>
    <t>Unleaded gasoline with catalyst</t>
  </si>
  <si>
    <t>Ethanol with catalyst</t>
  </si>
  <si>
    <t>Unleaded fuel</t>
  </si>
  <si>
    <t>Regular Diesel</t>
  </si>
  <si>
    <t>Biodiesel</t>
  </si>
  <si>
    <t>Boilers  (per ton Adt pulp)</t>
  </si>
  <si>
    <t>Power boilers fueled with sludge and/or biomass/bark</t>
  </si>
  <si>
    <t>Power boilers fueled with salt-laden wood</t>
  </si>
  <si>
    <t>Chlorinated Inorganic Chemicals</t>
  </si>
  <si>
    <t>Chloralkali production using titanium electrodes</t>
  </si>
  <si>
    <t>2a</t>
  </si>
  <si>
    <t>2b</t>
  </si>
  <si>
    <t>2c</t>
  </si>
  <si>
    <t>Low-End Technologies</t>
  </si>
  <si>
    <t>Mid-Range Technologies</t>
  </si>
  <si>
    <t>High-End Technologies</t>
  </si>
  <si>
    <t>Chlorinated Aliphatic Chemicals</t>
  </si>
  <si>
    <t>1a</t>
  </si>
  <si>
    <t>1b</t>
  </si>
  <si>
    <t>With fixed-bed oxychlorination catalyst</t>
  </si>
  <si>
    <t>With fluidized-bed oxychlorination catalyst</t>
  </si>
  <si>
    <t>3a</t>
  </si>
  <si>
    <t>3b</t>
  </si>
  <si>
    <t>1,4-Dichlorobenzene</t>
  </si>
  <si>
    <t>PCB</t>
  </si>
  <si>
    <t>Low chlorinated, Clophen A30, Aroclor 1242</t>
  </si>
  <si>
    <t>Medium chlorinated, Clophen A40, Aroclor 1248</t>
  </si>
  <si>
    <t>Medium chlorinated, Clophen A50, Aroclor 1254</t>
  </si>
  <si>
    <t>High chlorinated, Clophen A60, Aroclor 1260</t>
  </si>
  <si>
    <t>Elemental chlorine production (per ton ECU)</t>
  </si>
  <si>
    <t>PVC only (per ton PVC product)</t>
  </si>
  <si>
    <t>PCP and PCP-Na</t>
  </si>
  <si>
    <t>Chlorinated Aromatic Chemicals (per ton product)</t>
  </si>
  <si>
    <t>PCP</t>
  </si>
  <si>
    <t>PCP-Na</t>
  </si>
  <si>
    <t>2,4,5-T</t>
  </si>
  <si>
    <t>Chloronitrofen (CNP)</t>
  </si>
  <si>
    <t>Old technologies</t>
  </si>
  <si>
    <t>New technologies</t>
  </si>
  <si>
    <t>Pentachloronitrobenzene (PCNB)</t>
  </si>
  <si>
    <t>2,4-D and derivatives</t>
  </si>
  <si>
    <t>Chlorinated Paraffins</t>
  </si>
  <si>
    <t>P-Chloranil</t>
  </si>
  <si>
    <t>Direct chlorination of phenol</t>
  </si>
  <si>
    <t>Chlorination of hydroquinone with minimal purification</t>
  </si>
  <si>
    <t>Chlorination of hydroquinone with moderate purification</t>
  </si>
  <si>
    <t>Chlorination of hydroquinone with advanced purification</t>
  </si>
  <si>
    <t>Phthalocyanine dyes and pigments</t>
  </si>
  <si>
    <t>Phthalocyanine copper</t>
  </si>
  <si>
    <t>Phthalocyanine green</t>
  </si>
  <si>
    <t>Dioxazine dyes and pigments</t>
  </si>
  <si>
    <t>Blue 106</t>
  </si>
  <si>
    <t>Blue 108</t>
  </si>
  <si>
    <t>Violet 23</t>
  </si>
  <si>
    <t>Triclosan</t>
  </si>
  <si>
    <t>TiCl4 and TiO2</t>
  </si>
  <si>
    <t>Caprolactam</t>
  </si>
  <si>
    <t>Other Chlorinated and Non-Chlorinated Chemical (per ton product)</t>
  </si>
  <si>
    <t>Please enter water discharge in L</t>
  </si>
  <si>
    <t>Petroleum refining</t>
  </si>
  <si>
    <t>Flares (per TJ fuel burned)</t>
  </si>
  <si>
    <t>Chemicals and Consumer Goods</t>
  </si>
  <si>
    <t>Catalytic reforming unit</t>
  </si>
  <si>
    <t>Coking unit</t>
  </si>
  <si>
    <t xml:space="preserve">Refinery-wide wastewater treatment </t>
  </si>
  <si>
    <t>Production processes (per ton oil)</t>
  </si>
  <si>
    <t>Please enter mass of residues in tons</t>
  </si>
  <si>
    <t>Textile plants (per ton textile)</t>
  </si>
  <si>
    <t>Mid-Range, non-BAT Technologies</t>
  </si>
  <si>
    <t>High-End, BAT Technologies</t>
  </si>
  <si>
    <t>Highly contaminated fuel (PCP treated)</t>
  </si>
  <si>
    <t>Moderately contaminated fuel</t>
  </si>
  <si>
    <t>Clean fuel</t>
  </si>
  <si>
    <t>Contaminated fuels</t>
  </si>
  <si>
    <t>Clean fuels, no afterburner</t>
  </si>
  <si>
    <t>Clean fuels, afterburner</t>
  </si>
  <si>
    <t>Dry cleaning</t>
  </si>
  <si>
    <t>Hazardous wastes</t>
  </si>
  <si>
    <t>Mixed wastes</t>
  </si>
  <si>
    <t>Domestic wastes</t>
  </si>
  <si>
    <t>Landfills, Waste Dumps and Landfill Mining</t>
  </si>
  <si>
    <t>Urban and industrial inputs</t>
  </si>
  <si>
    <t>Domestic inputs</t>
  </si>
  <si>
    <t>Please enter water discharge in m3</t>
  </si>
  <si>
    <t>Mixed domestic and industrial wastewater</t>
  </si>
  <si>
    <t>Urban and peri-urban wastewater</t>
  </si>
  <si>
    <t>Remote environments</t>
  </si>
  <si>
    <t>Organic wastes separated from mixed wastes</t>
  </si>
  <si>
    <t>Clean compost</t>
  </si>
  <si>
    <t>Contaminated Sites and Hotspots</t>
  </si>
  <si>
    <t>Chlor-alkali production</t>
  </si>
  <si>
    <r>
      <t>Leblanc process and associated chlorine/bleach production</t>
    </r>
    <r>
      <rPr>
        <sz val="11"/>
        <rFont val="Calibri"/>
        <family val="2"/>
      </rPr>
      <t xml:space="preserve">  </t>
    </r>
  </si>
  <si>
    <t>Production sites of chlorophenol</t>
  </si>
  <si>
    <t>Former lindane production where HCH waste isomers have been recycled</t>
  </si>
  <si>
    <t>Former production sites of other chemicals suspected to contain PCDD/PCDF</t>
  </si>
  <si>
    <t>Production sites of chlorinated solvents and other “HCB waste”</t>
  </si>
  <si>
    <t>(Former) PCB and PCB-containing materials/equipment production</t>
  </si>
  <si>
    <t>Application sites of PCDD/PCDF containing pesticides and chemicals</t>
  </si>
  <si>
    <t>Textile and leather factories</t>
  </si>
  <si>
    <t>Use of PCB</t>
  </si>
  <si>
    <t>Use of chlorine for production of metals and inorganic chemicals</t>
  </si>
  <si>
    <t>Waste incinerators</t>
  </si>
  <si>
    <t>Metal industries</t>
  </si>
  <si>
    <t>Fire accidents</t>
  </si>
  <si>
    <t>Dredging of sediments and contaminated flood plains</t>
  </si>
  <si>
    <t>Dumps of wastes/residues from groups 1-9</t>
  </si>
  <si>
    <t>Kaolin or ball clay sites</t>
  </si>
  <si>
    <t>m</t>
  </si>
  <si>
    <t>EDC/VCM and EDC/VCM/PVC production processes (per ton EDC)</t>
  </si>
  <si>
    <t>EDC/VCM and EDC/VCM/PVC vent and liquid-vent combustors (per ton VCM)</t>
  </si>
  <si>
    <t>2,4,5-T and 2,4,6-2,4,6-trichlorophenol</t>
  </si>
  <si>
    <t>2,4,6-trichlorophenol</t>
  </si>
  <si>
    <t>High-End Technologies*</t>
  </si>
  <si>
    <t>* Releases to residues from EDC/VCM, EDC/VCM/PVC and PVC-only facilities with high-end technologies (waste water treatment solids and/or spent catalyst) only if solids are NOT incinerated</t>
  </si>
  <si>
    <t>Clean scrap/virgin iron or dirty scrap, EAF equipped with APC designed for low PCDD/PCDF emission, BOF furnaces</t>
  </si>
  <si>
    <t>Lead production from scrap containing PVC</t>
  </si>
  <si>
    <t>Lead production from PVC/Cl2 free scrap, some APCS</t>
  </si>
  <si>
    <t>Lead production from PVC/Cl2 free scrap in
highly efficient furnaces, with APC including
scrubbers</t>
  </si>
  <si>
    <t>Hot briquetting/rotary furnaces, basic control*</t>
  </si>
  <si>
    <t>Comprehensive control*</t>
  </si>
  <si>
    <t>EDC/VCM and EDC/VCM/PVC spent catalyst from facilities utilizing a fixed-bed oxychlorination catalyst (per ton EDC)</t>
  </si>
  <si>
    <t>Timber manufacture and treatment sites</t>
  </si>
  <si>
    <t>Cigar (per million items)</t>
  </si>
  <si>
    <t>Cigarette (per million items)</t>
  </si>
  <si>
    <t>Oil shale fired power plants</t>
  </si>
  <si>
    <t>Medium control or open air cremations (per cremation)</t>
  </si>
  <si>
    <t>Natural gas or LPG fired stoves</t>
  </si>
  <si>
    <t>Blast furnaces with APCS</t>
  </si>
  <si>
    <r>
      <rPr>
        <sz val="10"/>
        <color indexed="10"/>
        <rFont val="Calibri"/>
        <family val="2"/>
      </rPr>
      <t>Source</t>
    </r>
    <r>
      <rPr>
        <sz val="10"/>
        <rFont val="Calibri"/>
        <family val="2"/>
      </rPr>
      <t xml:space="preserve"> categories</t>
    </r>
  </si>
  <si>
    <t>Annual  Releases (g/a)</t>
  </si>
  <si>
    <t>Potential Release Route (µg/t)</t>
  </si>
  <si>
    <t>g/a</t>
  </si>
  <si>
    <t>Potential Release Route (µg/TJ)</t>
  </si>
  <si>
    <t>µg/t Ash</t>
  </si>
  <si>
    <t>Water (pg/L)</t>
  </si>
  <si>
    <t>Residue (µg/t sludge)</t>
  </si>
  <si>
    <t>g identified</t>
  </si>
  <si>
    <t>(µg/t)</t>
  </si>
  <si>
    <t>Recovery boilers fueled with black liquor * (µg/t black liquor)</t>
  </si>
  <si>
    <t>On worksheets for source groups_</t>
  </si>
  <si>
    <t>EFs presented in red color were derived from expert judgment in THU project</t>
  </si>
  <si>
    <t>EFs presented in black color are from literature data in the THU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</si>
</sst>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0.0"/>
    <numFmt numFmtId="167" formatCode="0.0000"/>
    <numFmt numFmtId="168" formatCode="#,##0.0"/>
    <numFmt numFmtId="169" formatCode="_(* #,##0_);_(* \(#,##0\);_(* &quot;-&quot;??_);_(@_)"/>
  </numFmts>
  <fonts count="24" x14ac:knownFonts="1">
    <font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/>
      <sz val="10"/>
      <name val="Calibri"/>
      <family val="2"/>
    </font>
    <font>
      <u/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sz val="10"/>
      <color indexed="10"/>
      <name val="Calibri"/>
      <family val="2"/>
    </font>
    <font>
      <sz val="10"/>
      <color rgb="FFFF0000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rgb="FFFF0000"/>
      <name val="Calibri"/>
      <family val="2"/>
    </font>
    <font>
      <sz val="10"/>
      <color rgb="FF00B05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5">
    <xf numFmtId="0" fontId="0" fillId="0" borderId="0" xfId="0"/>
    <xf numFmtId="0" fontId="2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7" fillId="0" borderId="30" xfId="0" applyFont="1" applyBorder="1" applyAlignment="1">
      <alignment vertical="center" wrapText="1"/>
    </xf>
    <xf numFmtId="0" fontId="7" fillId="0" borderId="18" xfId="0" applyFont="1" applyFill="1" applyBorder="1" applyAlignment="1">
      <alignment horizontal="right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left" vertical="center" wrapText="1"/>
    </xf>
    <xf numFmtId="3" fontId="8" fillId="4" borderId="6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4" borderId="27" xfId="0" applyFont="1" applyFill="1" applyBorder="1" applyAlignment="1">
      <alignment vertical="center" wrapText="1"/>
    </xf>
    <xf numFmtId="3" fontId="7" fillId="0" borderId="29" xfId="0" applyNumberFormat="1" applyFont="1" applyFill="1" applyBorder="1" applyAlignment="1">
      <alignment vertical="center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4" fontId="7" fillId="0" borderId="28" xfId="0" applyNumberFormat="1" applyFont="1" applyFill="1" applyBorder="1" applyAlignment="1">
      <alignment vertical="center"/>
    </xf>
    <xf numFmtId="4" fontId="7" fillId="0" borderId="32" xfId="0" applyNumberFormat="1" applyFont="1" applyFill="1" applyBorder="1" applyAlignment="1">
      <alignment vertical="center"/>
    </xf>
    <xf numFmtId="0" fontId="7" fillId="0" borderId="0" xfId="0" applyFont="1" applyAlignment="1">
      <alignment vertical="top" wrapText="1"/>
    </xf>
    <xf numFmtId="1" fontId="8" fillId="3" borderId="6" xfId="0" applyNumberFormat="1" applyFont="1" applyFill="1" applyBorder="1" applyAlignment="1">
      <alignment vertical="center" wrapText="1"/>
    </xf>
    <xf numFmtId="166" fontId="8" fillId="3" borderId="6" xfId="0" applyNumberFormat="1" applyFont="1" applyFill="1" applyBorder="1" applyAlignment="1">
      <alignment vertical="center" wrapText="1"/>
    </xf>
    <xf numFmtId="0" fontId="7" fillId="3" borderId="6" xfId="0" applyFont="1" applyFill="1" applyBorder="1" applyAlignment="1">
      <alignment horizontal="left" vertical="center" wrapText="1"/>
    </xf>
    <xf numFmtId="168" fontId="7" fillId="0" borderId="28" xfId="0" applyNumberFormat="1" applyFont="1" applyFill="1" applyBorder="1" applyAlignment="1">
      <alignment vertical="center" wrapText="1"/>
    </xf>
    <xf numFmtId="168" fontId="7" fillId="0" borderId="32" xfId="0" applyNumberFormat="1" applyFont="1" applyFill="1" applyBorder="1" applyAlignment="1">
      <alignment vertical="center" wrapText="1"/>
    </xf>
    <xf numFmtId="169" fontId="7" fillId="0" borderId="9" xfId="1" applyNumberFormat="1" applyFont="1" applyBorder="1" applyAlignment="1">
      <alignment vertical="center"/>
    </xf>
    <xf numFmtId="169" fontId="7" fillId="0" borderId="31" xfId="1" applyNumberFormat="1" applyFont="1" applyBorder="1" applyAlignment="1">
      <alignment vertical="center"/>
    </xf>
    <xf numFmtId="169" fontId="7" fillId="0" borderId="32" xfId="1" applyNumberFormat="1" applyFont="1" applyBorder="1" applyAlignment="1">
      <alignment vertical="center"/>
    </xf>
    <xf numFmtId="169" fontId="7" fillId="0" borderId="25" xfId="1" applyNumberFormat="1" applyFont="1" applyBorder="1" applyAlignment="1">
      <alignment vertical="center"/>
    </xf>
    <xf numFmtId="169" fontId="7" fillId="0" borderId="28" xfId="1" applyNumberFormat="1" applyFont="1" applyFill="1" applyBorder="1" applyAlignment="1">
      <alignment vertical="center"/>
    </xf>
    <xf numFmtId="169" fontId="7" fillId="0" borderId="32" xfId="1" applyNumberFormat="1" applyFont="1" applyFill="1" applyBorder="1" applyAlignment="1">
      <alignment vertical="center"/>
    </xf>
    <xf numFmtId="169" fontId="7" fillId="0" borderId="28" xfId="0" applyNumberFormat="1" applyFont="1" applyFill="1" applyBorder="1" applyAlignment="1">
      <alignment vertical="center"/>
    </xf>
    <xf numFmtId="169" fontId="7" fillId="0" borderId="32" xfId="0" applyNumberFormat="1" applyFont="1" applyFill="1" applyBorder="1" applyAlignment="1">
      <alignment vertical="center"/>
    </xf>
    <xf numFmtId="169" fontId="7" fillId="0" borderId="9" xfId="0" applyNumberFormat="1" applyFont="1" applyFill="1" applyBorder="1" applyAlignment="1">
      <alignment vertical="center"/>
    </xf>
    <xf numFmtId="169" fontId="7" fillId="0" borderId="31" xfId="0" applyNumberFormat="1" applyFont="1" applyFill="1" applyBorder="1" applyAlignment="1">
      <alignment vertical="center"/>
    </xf>
    <xf numFmtId="169" fontId="7" fillId="0" borderId="28" xfId="0" applyNumberFormat="1" applyFont="1" applyFill="1" applyBorder="1" applyAlignment="1">
      <alignment vertical="center" wrapText="1"/>
    </xf>
    <xf numFmtId="169" fontId="22" fillId="0" borderId="28" xfId="0" applyNumberFormat="1" applyFont="1" applyFill="1" applyBorder="1" applyAlignment="1">
      <alignment vertical="center"/>
    </xf>
    <xf numFmtId="169" fontId="8" fillId="0" borderId="28" xfId="0" applyNumberFormat="1" applyFont="1" applyFill="1" applyBorder="1" applyAlignment="1">
      <alignment vertical="center"/>
    </xf>
    <xf numFmtId="169" fontId="8" fillId="0" borderId="35" xfId="0" applyNumberFormat="1" applyFont="1" applyFill="1" applyBorder="1" applyAlignment="1">
      <alignment horizontal="left" vertical="center" wrapText="1"/>
    </xf>
    <xf numFmtId="169" fontId="7" fillId="0" borderId="9" xfId="0" applyNumberFormat="1" applyFont="1" applyFill="1" applyBorder="1" applyAlignment="1">
      <alignment vertical="center" wrapText="1"/>
    </xf>
    <xf numFmtId="169" fontId="7" fillId="0" borderId="28" xfId="0" applyNumberFormat="1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vertical="center"/>
    </xf>
    <xf numFmtId="169" fontId="22" fillId="0" borderId="32" xfId="0" applyNumberFormat="1" applyFont="1" applyFill="1" applyBorder="1" applyAlignment="1">
      <alignment vertical="center"/>
    </xf>
    <xf numFmtId="0" fontId="22" fillId="0" borderId="31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8" fillId="0" borderId="3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165" fontId="5" fillId="3" borderId="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5" fontId="5" fillId="3" borderId="8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3" fontId="7" fillId="4" borderId="8" xfId="0" applyNumberFormat="1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3" fontId="7" fillId="4" borderId="6" xfId="0" applyNumberFormat="1" applyFont="1" applyFill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4" borderId="48" xfId="0" applyFont="1" applyFill="1" applyBorder="1" applyAlignment="1">
      <alignment vertical="center"/>
    </xf>
    <xf numFmtId="0" fontId="8" fillId="3" borderId="2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9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left" vertical="center"/>
    </xf>
    <xf numFmtId="3" fontId="7" fillId="4" borderId="0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3" fontId="7" fillId="0" borderId="9" xfId="0" applyNumberFormat="1" applyFont="1" applyFill="1" applyBorder="1" applyAlignment="1">
      <alignment horizontal="right" vertical="center"/>
    </xf>
    <xf numFmtId="3" fontId="7" fillId="4" borderId="0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3" fontId="7" fillId="4" borderId="30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3" fontId="7" fillId="4" borderId="6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3" fontId="7" fillId="4" borderId="8" xfId="0" applyNumberFormat="1" applyFont="1" applyFill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28" xfId="0" applyFont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6" xfId="0" applyFont="1" applyBorder="1" applyAlignment="1">
      <alignment vertical="center" wrapText="1"/>
    </xf>
    <xf numFmtId="0" fontId="7" fillId="0" borderId="16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7" xfId="0" applyFont="1" applyBorder="1" applyAlignment="1">
      <alignment vertical="center"/>
    </xf>
    <xf numFmtId="3" fontId="7" fillId="4" borderId="7" xfId="0" applyNumberFormat="1" applyFont="1" applyFill="1" applyBorder="1" applyAlignment="1">
      <alignment vertical="center"/>
    </xf>
    <xf numFmtId="0" fontId="7" fillId="0" borderId="31" xfId="0" applyFont="1" applyBorder="1" applyAlignment="1">
      <alignment vertical="center" wrapText="1"/>
    </xf>
    <xf numFmtId="0" fontId="7" fillId="0" borderId="3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5" xfId="0" applyFont="1" applyBorder="1" applyAlignment="1">
      <alignment vertical="center"/>
    </xf>
    <xf numFmtId="0" fontId="7" fillId="4" borderId="2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8" fillId="0" borderId="2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3" fontId="8" fillId="4" borderId="6" xfId="0" applyNumberFormat="1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left" vertical="center"/>
    </xf>
    <xf numFmtId="0" fontId="7" fillId="0" borderId="33" xfId="0" applyFont="1" applyFill="1" applyBorder="1" applyAlignment="1">
      <alignment vertical="center"/>
    </xf>
    <xf numFmtId="3" fontId="11" fillId="4" borderId="6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49" xfId="0" applyFont="1" applyFill="1" applyBorder="1" applyAlignment="1">
      <alignment vertical="center"/>
    </xf>
    <xf numFmtId="0" fontId="7" fillId="0" borderId="5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49" xfId="0" applyFont="1" applyFill="1" applyBorder="1" applyAlignment="1">
      <alignment vertical="center"/>
    </xf>
    <xf numFmtId="3" fontId="12" fillId="4" borderId="6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vertical="center" wrapText="1"/>
    </xf>
    <xf numFmtId="3" fontId="7" fillId="4" borderId="6" xfId="0" applyNumberFormat="1" applyFont="1" applyFill="1" applyBorder="1" applyAlignment="1">
      <alignment horizontal="right" vertical="center"/>
    </xf>
    <xf numFmtId="3" fontId="7" fillId="4" borderId="8" xfId="0" applyNumberFormat="1" applyFont="1" applyFill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vertical="center" wrapText="1"/>
    </xf>
    <xf numFmtId="3" fontId="7" fillId="0" borderId="9" xfId="0" applyNumberFormat="1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3" fontId="7" fillId="0" borderId="31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right" vertical="center" wrapText="1"/>
    </xf>
    <xf numFmtId="0" fontId="8" fillId="0" borderId="28" xfId="0" applyFont="1" applyBorder="1" applyAlignment="1">
      <alignment horizontal="center" vertical="center"/>
    </xf>
    <xf numFmtId="0" fontId="7" fillId="0" borderId="29" xfId="0" applyFont="1" applyFill="1" applyBorder="1" applyAlignment="1">
      <alignment vertical="center" wrapText="1"/>
    </xf>
    <xf numFmtId="3" fontId="11" fillId="4" borderId="6" xfId="0" applyNumberFormat="1" applyFont="1" applyFill="1" applyBorder="1" applyAlignment="1">
      <alignment vertical="center" wrapText="1"/>
    </xf>
    <xf numFmtId="0" fontId="8" fillId="0" borderId="32" xfId="0" applyFont="1" applyBorder="1" applyAlignment="1">
      <alignment horizontal="center" vertical="center"/>
    </xf>
    <xf numFmtId="165" fontId="8" fillId="3" borderId="6" xfId="0" applyNumberFormat="1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horizontal="center" vertical="center" wrapText="1"/>
    </xf>
    <xf numFmtId="165" fontId="8" fillId="3" borderId="8" xfId="0" applyNumberFormat="1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165" fontId="11" fillId="3" borderId="6" xfId="0" applyNumberFormat="1" applyFont="1" applyFill="1" applyBorder="1" applyAlignment="1">
      <alignment vertical="center" wrapText="1"/>
    </xf>
    <xf numFmtId="0" fontId="12" fillId="3" borderId="8" xfId="0" applyFont="1" applyFill="1" applyBorder="1" applyAlignment="1">
      <alignment vertical="center" wrapText="1"/>
    </xf>
    <xf numFmtId="165" fontId="8" fillId="3" borderId="6" xfId="0" applyNumberFormat="1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vertical="center"/>
    </xf>
    <xf numFmtId="165" fontId="8" fillId="3" borderId="6" xfId="0" applyNumberFormat="1" applyFont="1" applyFill="1" applyBorder="1" applyAlignment="1">
      <alignment vertical="center"/>
    </xf>
    <xf numFmtId="165" fontId="8" fillId="3" borderId="8" xfId="0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vertical="center"/>
    </xf>
    <xf numFmtId="165" fontId="8" fillId="3" borderId="7" xfId="0" applyNumberFormat="1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166" fontId="8" fillId="3" borderId="6" xfId="0" applyNumberFormat="1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vertical="center"/>
    </xf>
    <xf numFmtId="3" fontId="11" fillId="3" borderId="6" xfId="0" applyNumberFormat="1" applyFont="1" applyFill="1" applyBorder="1" applyAlignment="1">
      <alignment vertical="center"/>
    </xf>
    <xf numFmtId="165" fontId="11" fillId="3" borderId="6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165" fontId="12" fillId="3" borderId="6" xfId="0" applyNumberFormat="1" applyFont="1" applyFill="1" applyBorder="1" applyAlignment="1">
      <alignment vertical="center"/>
    </xf>
    <xf numFmtId="0" fontId="12" fillId="3" borderId="6" xfId="0" applyFont="1" applyFill="1" applyBorder="1" applyAlignment="1">
      <alignment vertical="center"/>
    </xf>
    <xf numFmtId="166" fontId="12" fillId="3" borderId="6" xfId="0" applyNumberFormat="1" applyFont="1" applyFill="1" applyBorder="1" applyAlignment="1">
      <alignment vertical="center"/>
    </xf>
    <xf numFmtId="1" fontId="8" fillId="3" borderId="6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3" fontId="7" fillId="0" borderId="33" xfId="0" applyNumberFormat="1" applyFont="1" applyFill="1" applyBorder="1" applyAlignment="1">
      <alignment vertical="center"/>
    </xf>
    <xf numFmtId="167" fontId="8" fillId="3" borderId="8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vertical="center" wrapText="1"/>
    </xf>
    <xf numFmtId="3" fontId="8" fillId="4" borderId="0" xfId="0" applyNumberFormat="1" applyFont="1" applyFill="1" applyBorder="1" applyAlignment="1">
      <alignment vertical="center" wrapText="1"/>
    </xf>
    <xf numFmtId="3" fontId="11" fillId="4" borderId="0" xfId="0" applyNumberFormat="1" applyFont="1" applyFill="1" applyBorder="1" applyAlignment="1">
      <alignment vertical="center" wrapText="1"/>
    </xf>
    <xf numFmtId="0" fontId="8" fillId="0" borderId="28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7" fillId="0" borderId="47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28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6" xfId="0" applyFont="1" applyBorder="1" applyAlignment="1">
      <alignment vertical="center" wrapText="1"/>
    </xf>
    <xf numFmtId="0" fontId="16" fillId="3" borderId="7" xfId="0" applyFont="1" applyFill="1" applyBorder="1" applyAlignment="1">
      <alignment horizontal="center" vertical="center"/>
    </xf>
    <xf numFmtId="0" fontId="16" fillId="3" borderId="37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6" fillId="0" borderId="9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3" fontId="17" fillId="4" borderId="6" xfId="0" applyNumberFormat="1" applyFont="1" applyFill="1" applyBorder="1" applyAlignment="1">
      <alignment horizontal="right" vertical="center"/>
    </xf>
    <xf numFmtId="3" fontId="17" fillId="4" borderId="0" xfId="0" applyNumberFormat="1" applyFont="1" applyFill="1" applyBorder="1" applyAlignment="1">
      <alignment horizontal="right" vertical="center"/>
    </xf>
    <xf numFmtId="165" fontId="21" fillId="3" borderId="6" xfId="0" applyNumberFormat="1" applyFont="1" applyFill="1" applyBorder="1" applyAlignment="1">
      <alignment horizontal="right" vertical="center"/>
    </xf>
    <xf numFmtId="0" fontId="17" fillId="0" borderId="9" xfId="0" applyFont="1" applyBorder="1" applyAlignment="1">
      <alignment vertical="center" wrapText="1"/>
    </xf>
    <xf numFmtId="165" fontId="21" fillId="3" borderId="7" xfId="0" applyNumberFormat="1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3" fontId="7" fillId="0" borderId="9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vertical="center" wrapText="1"/>
    </xf>
    <xf numFmtId="165" fontId="9" fillId="3" borderId="8" xfId="0" applyNumberFormat="1" applyFont="1" applyFill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3" fontId="17" fillId="4" borderId="6" xfId="0" applyNumberFormat="1" applyFont="1" applyFill="1" applyBorder="1" applyAlignment="1">
      <alignment vertical="center"/>
    </xf>
    <xf numFmtId="165" fontId="21" fillId="3" borderId="6" xfId="0" applyNumberFormat="1" applyFont="1" applyFill="1" applyBorder="1" applyAlignment="1">
      <alignment vertical="center"/>
    </xf>
    <xf numFmtId="0" fontId="21" fillId="3" borderId="6" xfId="0" applyFont="1" applyFill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3" fontId="17" fillId="4" borderId="7" xfId="0" applyNumberFormat="1" applyFont="1" applyFill="1" applyBorder="1" applyAlignment="1">
      <alignment vertical="center"/>
    </xf>
    <xf numFmtId="165" fontId="21" fillId="3" borderId="7" xfId="0" applyNumberFormat="1" applyFont="1" applyFill="1" applyBorder="1" applyAlignment="1">
      <alignment vertical="center"/>
    </xf>
    <xf numFmtId="0" fontId="21" fillId="3" borderId="7" xfId="0" applyFont="1" applyFill="1" applyBorder="1" applyAlignment="1">
      <alignment vertical="center"/>
    </xf>
    <xf numFmtId="1" fontId="5" fillId="3" borderId="6" xfId="0" applyNumberFormat="1" applyFont="1" applyFill="1" applyBorder="1" applyAlignment="1">
      <alignment vertical="center"/>
    </xf>
    <xf numFmtId="1" fontId="8" fillId="3" borderId="8" xfId="0" applyNumberFormat="1" applyFont="1" applyFill="1" applyBorder="1" applyAlignment="1">
      <alignment vertical="center"/>
    </xf>
    <xf numFmtId="1" fontId="5" fillId="3" borderId="8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0" fontId="7" fillId="0" borderId="53" xfId="0" applyFont="1" applyFill="1" applyBorder="1" applyAlignment="1">
      <alignment vertical="center"/>
    </xf>
    <xf numFmtId="3" fontId="7" fillId="0" borderId="28" xfId="0" applyNumberFormat="1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vertical="center"/>
    </xf>
    <xf numFmtId="3" fontId="7" fillId="4" borderId="34" xfId="0" applyNumberFormat="1" applyFont="1" applyFill="1" applyBorder="1" applyAlignment="1">
      <alignment vertical="center"/>
    </xf>
    <xf numFmtId="3" fontId="7" fillId="4" borderId="49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8" fillId="2" borderId="36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66" fontId="6" fillId="0" borderId="11" xfId="0" applyNumberFormat="1" applyFont="1" applyBorder="1" applyAlignment="1">
      <alignment vertical="center"/>
    </xf>
    <xf numFmtId="166" fontId="6" fillId="0" borderId="57" xfId="0" applyNumberFormat="1" applyFont="1" applyBorder="1" applyAlignment="1">
      <alignment vertical="center"/>
    </xf>
    <xf numFmtId="166" fontId="6" fillId="0" borderId="9" xfId="0" applyNumberFormat="1" applyFont="1" applyBorder="1" applyAlignment="1">
      <alignment vertical="center"/>
    </xf>
    <xf numFmtId="166" fontId="6" fillId="0" borderId="29" xfId="0" applyNumberFormat="1" applyFont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165" fontId="6" fillId="0" borderId="10" xfId="0" applyNumberFormat="1" applyFont="1" applyBorder="1" applyAlignment="1">
      <alignment vertical="center"/>
    </xf>
    <xf numFmtId="166" fontId="6" fillId="0" borderId="10" xfId="0" applyNumberFormat="1" applyFont="1" applyBorder="1" applyAlignment="1">
      <alignment vertical="center"/>
    </xf>
    <xf numFmtId="166" fontId="6" fillId="0" borderId="17" xfId="0" applyNumberFormat="1" applyFont="1" applyBorder="1" applyAlignment="1">
      <alignment vertical="center"/>
    </xf>
    <xf numFmtId="49" fontId="13" fillId="2" borderId="58" xfId="0" applyNumberFormat="1" applyFont="1" applyFill="1" applyBorder="1" applyAlignment="1">
      <alignment horizontal="right" vertical="center"/>
    </xf>
    <xf numFmtId="0" fontId="13" fillId="2" borderId="43" xfId="0" applyFont="1" applyFill="1" applyBorder="1" applyAlignment="1">
      <alignment vertical="center"/>
    </xf>
    <xf numFmtId="166" fontId="13" fillId="2" borderId="43" xfId="0" applyNumberFormat="1" applyFont="1" applyFill="1" applyBorder="1" applyAlignment="1">
      <alignment vertical="center"/>
    </xf>
    <xf numFmtId="166" fontId="13" fillId="2" borderId="59" xfId="0" applyNumberFormat="1" applyFont="1" applyFill="1" applyBorder="1" applyAlignment="1">
      <alignment vertical="center"/>
    </xf>
    <xf numFmtId="0" fontId="6" fillId="5" borderId="3" xfId="0" applyFont="1" applyFill="1" applyBorder="1" applyAlignment="1">
      <alignment vertical="center"/>
    </xf>
    <xf numFmtId="0" fontId="6" fillId="5" borderId="36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11" xfId="0" applyFont="1" applyBorder="1" applyAlignment="1">
      <alignment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0" fontId="8" fillId="4" borderId="20" xfId="0" applyFont="1" applyFill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4" borderId="9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29" xfId="0" applyFont="1" applyFill="1" applyBorder="1" applyAlignment="1">
      <alignment vertical="center"/>
    </xf>
    <xf numFmtId="0" fontId="7" fillId="4" borderId="9" xfId="0" applyFont="1" applyFill="1" applyBorder="1" applyAlignment="1">
      <alignment vertical="center"/>
    </xf>
    <xf numFmtId="0" fontId="7" fillId="4" borderId="31" xfId="0" applyFont="1" applyFill="1" applyBorder="1" applyAlignment="1">
      <alignment vertical="center"/>
    </xf>
    <xf numFmtId="0" fontId="7" fillId="3" borderId="31" xfId="0" applyFont="1" applyFill="1" applyBorder="1" applyAlignment="1">
      <alignment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 wrapText="1"/>
    </xf>
    <xf numFmtId="0" fontId="7" fillId="0" borderId="38" xfId="0" applyFont="1" applyBorder="1" applyAlignment="1">
      <alignment vertical="center"/>
    </xf>
    <xf numFmtId="0" fontId="7" fillId="4" borderId="38" xfId="0" applyFont="1" applyFill="1" applyBorder="1" applyAlignment="1">
      <alignment vertical="center"/>
    </xf>
    <xf numFmtId="0" fontId="7" fillId="3" borderId="38" xfId="0" applyFont="1" applyFill="1" applyBorder="1" applyAlignment="1">
      <alignment vertical="center"/>
    </xf>
    <xf numFmtId="0" fontId="7" fillId="3" borderId="38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vertical="center"/>
    </xf>
    <xf numFmtId="3" fontId="8" fillId="4" borderId="9" xfId="0" applyNumberFormat="1" applyFont="1" applyFill="1" applyBorder="1" applyAlignment="1">
      <alignment vertical="center"/>
    </xf>
    <xf numFmtId="3" fontId="8" fillId="3" borderId="9" xfId="0" applyNumberFormat="1" applyFont="1" applyFill="1" applyBorder="1" applyAlignment="1">
      <alignment vertical="center"/>
    </xf>
    <xf numFmtId="3" fontId="7" fillId="4" borderId="9" xfId="0" applyNumberFormat="1" applyFont="1" applyFill="1" applyBorder="1" applyAlignment="1">
      <alignment vertical="center"/>
    </xf>
    <xf numFmtId="3" fontId="7" fillId="3" borderId="9" xfId="0" applyNumberFormat="1" applyFont="1" applyFill="1" applyBorder="1" applyAlignment="1">
      <alignment vertical="center"/>
    </xf>
    <xf numFmtId="3" fontId="7" fillId="3" borderId="9" xfId="0" applyNumberFormat="1" applyFont="1" applyFill="1" applyBorder="1" applyAlignment="1">
      <alignment horizontal="center" vertical="center"/>
    </xf>
    <xf numFmtId="3" fontId="7" fillId="3" borderId="29" xfId="0" applyNumberFormat="1" applyFont="1" applyFill="1" applyBorder="1" applyAlignment="1">
      <alignment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8" xfId="0" applyFont="1" applyBorder="1" applyAlignment="1">
      <alignment vertical="center"/>
    </xf>
    <xf numFmtId="0" fontId="8" fillId="4" borderId="38" xfId="0" applyFont="1" applyFill="1" applyBorder="1" applyAlignment="1">
      <alignment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38" xfId="0" applyFont="1" applyBorder="1" applyAlignment="1">
      <alignment vertical="center"/>
    </xf>
    <xf numFmtId="0" fontId="9" fillId="4" borderId="38" xfId="0" applyFont="1" applyFill="1" applyBorder="1" applyAlignment="1">
      <alignment vertical="center"/>
    </xf>
    <xf numFmtId="0" fontId="10" fillId="3" borderId="38" xfId="0" applyFont="1" applyFill="1" applyBorder="1" applyAlignment="1">
      <alignment vertical="center"/>
    </xf>
    <xf numFmtId="0" fontId="10" fillId="3" borderId="39" xfId="0" applyFont="1" applyFill="1" applyBorder="1" applyAlignment="1">
      <alignment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 wrapText="1"/>
    </xf>
    <xf numFmtId="0" fontId="8" fillId="0" borderId="31" xfId="0" applyFont="1" applyBorder="1" applyAlignment="1">
      <alignment vertical="center"/>
    </xf>
    <xf numFmtId="0" fontId="8" fillId="4" borderId="31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vertical="center"/>
    </xf>
    <xf numFmtId="0" fontId="8" fillId="2" borderId="40" xfId="0" applyFont="1" applyFill="1" applyBorder="1" applyAlignment="1">
      <alignment vertical="center"/>
    </xf>
    <xf numFmtId="0" fontId="8" fillId="2" borderId="41" xfId="0" applyFont="1" applyFill="1" applyBorder="1" applyAlignment="1">
      <alignment vertical="center"/>
    </xf>
    <xf numFmtId="3" fontId="8" fillId="2" borderId="42" xfId="0" applyNumberFormat="1" applyFont="1" applyFill="1" applyBorder="1" applyAlignment="1">
      <alignment vertical="center"/>
    </xf>
    <xf numFmtId="3" fontId="8" fillId="2" borderId="43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7" fillId="4" borderId="34" xfId="0" applyFont="1" applyFill="1" applyBorder="1" applyAlignment="1">
      <alignment horizontal="center" vertical="center" wrapText="1"/>
    </xf>
    <xf numFmtId="3" fontId="7" fillId="0" borderId="15" xfId="0" applyNumberFormat="1" applyFont="1" applyBorder="1" applyAlignment="1">
      <alignment vertical="center"/>
    </xf>
    <xf numFmtId="3" fontId="7" fillId="4" borderId="27" xfId="0" applyNumberFormat="1" applyFont="1" applyFill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169" fontId="22" fillId="0" borderId="29" xfId="1" applyNumberFormat="1" applyFont="1" applyFill="1" applyBorder="1" applyAlignment="1">
      <alignment vertical="center" wrapText="1"/>
    </xf>
    <xf numFmtId="169" fontId="22" fillId="0" borderId="33" xfId="1" applyNumberFormat="1" applyFont="1" applyFill="1" applyBorder="1" applyAlignment="1">
      <alignment vertical="center" wrapText="1"/>
    </xf>
    <xf numFmtId="0" fontId="7" fillId="4" borderId="18" xfId="0" applyFont="1" applyFill="1" applyBorder="1" applyAlignment="1">
      <alignment vertical="center" wrapText="1"/>
    </xf>
    <xf numFmtId="0" fontId="7" fillId="0" borderId="54" xfId="0" applyFont="1" applyFill="1" applyBorder="1" applyAlignment="1">
      <alignment vertical="center"/>
    </xf>
    <xf numFmtId="3" fontId="7" fillId="4" borderId="18" xfId="0" applyNumberFormat="1" applyFont="1" applyFill="1" applyBorder="1" applyAlignment="1">
      <alignment vertical="center"/>
    </xf>
    <xf numFmtId="0" fontId="8" fillId="3" borderId="8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5" fontId="8" fillId="3" borderId="7" xfId="0" applyNumberFormat="1" applyFont="1" applyFill="1" applyBorder="1" applyAlignment="1">
      <alignment horizontal="right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vertical="center"/>
    </xf>
    <xf numFmtId="3" fontId="8" fillId="2" borderId="7" xfId="0" applyNumberFormat="1" applyFont="1" applyFill="1" applyBorder="1" applyAlignment="1">
      <alignment vertical="center"/>
    </xf>
    <xf numFmtId="165" fontId="8" fillId="2" borderId="7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7" fillId="0" borderId="29" xfId="0" applyFont="1" applyBorder="1" applyAlignment="1">
      <alignment vertical="center" wrapText="1"/>
    </xf>
    <xf numFmtId="165" fontId="8" fillId="3" borderId="60" xfId="0" applyNumberFormat="1" applyFont="1" applyFill="1" applyBorder="1" applyAlignment="1">
      <alignment vertical="center" wrapText="1"/>
    </xf>
    <xf numFmtId="3" fontId="7" fillId="0" borderId="33" xfId="0" applyNumberFormat="1" applyFont="1" applyFill="1" applyBorder="1" applyAlignment="1">
      <alignment horizontal="right" vertical="center" wrapText="1"/>
    </xf>
    <xf numFmtId="165" fontId="8" fillId="3" borderId="8" xfId="0" applyNumberFormat="1" applyFont="1" applyFill="1" applyBorder="1" applyAlignment="1">
      <alignment horizontal="right" vertical="center" wrapText="1"/>
    </xf>
    <xf numFmtId="0" fontId="8" fillId="0" borderId="29" xfId="0" applyFont="1" applyFill="1" applyBorder="1" applyAlignment="1">
      <alignment vertical="center" wrapText="1"/>
    </xf>
    <xf numFmtId="167" fontId="8" fillId="3" borderId="6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vertical="center" wrapText="1"/>
    </xf>
    <xf numFmtId="3" fontId="7" fillId="4" borderId="7" xfId="0" applyNumberFormat="1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165" fontId="8" fillId="2" borderId="41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4" borderId="44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8" fillId="3" borderId="46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3" fontId="7" fillId="4" borderId="13" xfId="0" applyNumberFormat="1" applyFont="1" applyFill="1" applyBorder="1" applyAlignment="1">
      <alignment vertical="center"/>
    </xf>
    <xf numFmtId="166" fontId="8" fillId="3" borderId="14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right" vertical="center"/>
    </xf>
    <xf numFmtId="0" fontId="7" fillId="0" borderId="49" xfId="0" applyFont="1" applyFill="1" applyBorder="1" applyAlignment="1">
      <alignment horizontal="right" vertical="center"/>
    </xf>
    <xf numFmtId="0" fontId="7" fillId="0" borderId="56" xfId="0" applyFont="1" applyFill="1" applyBorder="1" applyAlignment="1">
      <alignment horizontal="right" vertical="center"/>
    </xf>
    <xf numFmtId="3" fontId="8" fillId="4" borderId="5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7" fillId="0" borderId="29" xfId="0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 vertical="center"/>
    </xf>
    <xf numFmtId="166" fontId="7" fillId="0" borderId="0" xfId="0" applyNumberFormat="1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center" vertical="center"/>
    </xf>
    <xf numFmtId="168" fontId="7" fillId="0" borderId="9" xfId="0" applyNumberFormat="1" applyFont="1" applyFill="1" applyBorder="1" applyAlignment="1">
      <alignment horizontal="right" vertical="center"/>
    </xf>
    <xf numFmtId="0" fontId="7" fillId="0" borderId="49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3" fontId="7" fillId="0" borderId="49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69" fontId="18" fillId="0" borderId="32" xfId="1" applyNumberFormat="1" applyFont="1" applyFill="1" applyBorder="1" applyAlignment="1">
      <alignment vertical="center"/>
    </xf>
    <xf numFmtId="169" fontId="7" fillId="0" borderId="28" xfId="1" applyNumberFormat="1" applyFont="1" applyFill="1" applyBorder="1" applyAlignment="1">
      <alignment horizontal="center" vertical="center"/>
    </xf>
    <xf numFmtId="3" fontId="22" fillId="0" borderId="28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7" fillId="0" borderId="56" xfId="0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 wrapText="1"/>
    </xf>
    <xf numFmtId="169" fontId="7" fillId="0" borderId="25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3" fontId="8" fillId="2" borderId="5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3" fontId="8" fillId="0" borderId="0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165" fontId="16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3" fontId="16" fillId="4" borderId="6" xfId="0" applyNumberFormat="1" applyFont="1" applyFill="1" applyBorder="1" applyAlignment="1">
      <alignment horizontal="center" vertical="center"/>
    </xf>
    <xf numFmtId="3" fontId="16" fillId="4" borderId="0" xfId="0" applyNumberFormat="1" applyFont="1" applyFill="1" applyBorder="1" applyAlignment="1">
      <alignment horizontal="center" vertical="center"/>
    </xf>
    <xf numFmtId="0" fontId="16" fillId="3" borderId="47" xfId="0" applyFont="1" applyFill="1" applyBorder="1" applyAlignment="1">
      <alignment horizontal="center" vertical="center"/>
    </xf>
    <xf numFmtId="3" fontId="16" fillId="4" borderId="6" xfId="0" applyNumberFormat="1" applyFont="1" applyFill="1" applyBorder="1" applyAlignment="1">
      <alignment horizontal="right" vertical="center"/>
    </xf>
    <xf numFmtId="165" fontId="20" fillId="3" borderId="6" xfId="0" applyNumberFormat="1" applyFont="1" applyFill="1" applyBorder="1" applyAlignment="1">
      <alignment horizontal="right" vertical="center"/>
    </xf>
    <xf numFmtId="0" fontId="21" fillId="3" borderId="6" xfId="0" applyFont="1" applyFill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3" fontId="17" fillId="4" borderId="7" xfId="0" applyNumberFormat="1" applyFont="1" applyFill="1" applyBorder="1" applyAlignment="1">
      <alignment horizontal="right" vertical="center"/>
    </xf>
    <xf numFmtId="3" fontId="17" fillId="4" borderId="36" xfId="0" applyNumberFormat="1" applyFont="1" applyFill="1" applyBorder="1" applyAlignment="1">
      <alignment horizontal="right" vertical="center"/>
    </xf>
    <xf numFmtId="3" fontId="8" fillId="4" borderId="14" xfId="0" applyNumberFormat="1" applyFont="1" applyFill="1" applyBorder="1" applyAlignment="1">
      <alignment vertical="center"/>
    </xf>
    <xf numFmtId="165" fontId="8" fillId="3" borderId="14" xfId="0" applyNumberFormat="1" applyFont="1" applyFill="1" applyBorder="1" applyAlignment="1">
      <alignment vertical="center"/>
    </xf>
    <xf numFmtId="1" fontId="8" fillId="3" borderId="14" xfId="0" applyNumberFormat="1" applyFont="1" applyFill="1" applyBorder="1" applyAlignment="1">
      <alignment vertical="center"/>
    </xf>
    <xf numFmtId="169" fontId="22" fillId="0" borderId="9" xfId="1" applyNumberFormat="1" applyFont="1" applyBorder="1" applyAlignment="1">
      <alignment vertical="center"/>
    </xf>
    <xf numFmtId="169" fontId="22" fillId="0" borderId="31" xfId="1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3" fontId="7" fillId="0" borderId="28" xfId="0" applyNumberFormat="1" applyFont="1" applyBorder="1" applyAlignment="1">
      <alignment vertical="center"/>
    </xf>
    <xf numFmtId="169" fontId="22" fillId="0" borderId="28" xfId="1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166" fontId="7" fillId="0" borderId="9" xfId="0" applyNumberFormat="1" applyFont="1" applyFill="1" applyBorder="1" applyAlignment="1">
      <alignment vertical="center"/>
    </xf>
    <xf numFmtId="165" fontId="22" fillId="0" borderId="9" xfId="0" applyNumberFormat="1" applyFont="1" applyFill="1" applyBorder="1" applyAlignment="1">
      <alignment vertical="center"/>
    </xf>
    <xf numFmtId="167" fontId="7" fillId="0" borderId="31" xfId="0" applyNumberFormat="1" applyFont="1" applyFill="1" applyBorder="1" applyAlignment="1">
      <alignment vertical="center"/>
    </xf>
    <xf numFmtId="2" fontId="7" fillId="0" borderId="31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38" xfId="0" applyFont="1" applyBorder="1" applyAlignment="1">
      <alignment horizontal="left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center"/>
    </xf>
    <xf numFmtId="0" fontId="7" fillId="0" borderId="53" xfId="0" applyFont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169" fontId="7" fillId="0" borderId="9" xfId="1" applyNumberFormat="1" applyFont="1" applyFill="1" applyBorder="1" applyAlignment="1">
      <alignment vertical="center"/>
    </xf>
    <xf numFmtId="1" fontId="8" fillId="2" borderId="7" xfId="0" applyNumberFormat="1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169" fontId="7" fillId="0" borderId="24" xfId="0" applyNumberFormat="1" applyFont="1" applyFill="1" applyBorder="1" applyAlignment="1">
      <alignment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right" vertical="center" wrapText="1"/>
    </xf>
    <xf numFmtId="169" fontId="22" fillId="0" borderId="31" xfId="0" applyNumberFormat="1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center" wrapText="1"/>
    </xf>
    <xf numFmtId="169" fontId="7" fillId="0" borderId="25" xfId="0" applyNumberFormat="1" applyFont="1" applyFill="1" applyBorder="1" applyAlignment="1">
      <alignment vertical="center" wrapText="1"/>
    </xf>
    <xf numFmtId="169" fontId="7" fillId="0" borderId="31" xfId="0" applyNumberFormat="1" applyFont="1" applyFill="1" applyBorder="1" applyAlignment="1">
      <alignment vertical="center" wrapText="1"/>
    </xf>
    <xf numFmtId="0" fontId="7" fillId="4" borderId="27" xfId="0" applyFont="1" applyFill="1" applyBorder="1" applyAlignment="1">
      <alignment horizontal="right" vertical="center" wrapText="1"/>
    </xf>
    <xf numFmtId="169" fontId="7" fillId="0" borderId="9" xfId="1" applyNumberFormat="1" applyFont="1" applyFill="1" applyBorder="1" applyAlignment="1">
      <alignment vertical="center" wrapText="1"/>
    </xf>
    <xf numFmtId="168" fontId="7" fillId="0" borderId="29" xfId="0" applyNumberFormat="1" applyFont="1" applyFill="1" applyBorder="1" applyAlignment="1">
      <alignment vertical="center" wrapText="1"/>
    </xf>
    <xf numFmtId="168" fontId="7" fillId="0" borderId="33" xfId="0" applyNumberFormat="1" applyFont="1" applyFill="1" applyBorder="1" applyAlignment="1">
      <alignment vertical="center" wrapText="1"/>
    </xf>
    <xf numFmtId="0" fontId="7" fillId="4" borderId="18" xfId="0" applyFont="1" applyFill="1" applyBorder="1" applyAlignment="1">
      <alignment horizontal="right" vertical="center" wrapText="1"/>
    </xf>
    <xf numFmtId="169" fontId="22" fillId="0" borderId="9" xfId="0" applyNumberFormat="1" applyFont="1" applyFill="1" applyBorder="1" applyAlignment="1">
      <alignment vertical="center" wrapText="1"/>
    </xf>
    <xf numFmtId="3" fontId="7" fillId="0" borderId="33" xfId="0" applyNumberFormat="1" applyFont="1" applyFill="1" applyBorder="1" applyAlignment="1">
      <alignment vertical="center" wrapText="1"/>
    </xf>
    <xf numFmtId="166" fontId="8" fillId="2" borderId="7" xfId="0" applyNumberFormat="1" applyFont="1" applyFill="1" applyBorder="1" applyAlignment="1">
      <alignment vertical="center"/>
    </xf>
    <xf numFmtId="3" fontId="8" fillId="2" borderId="41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8" fillId="0" borderId="29" xfId="0" applyFont="1" applyBorder="1" applyAlignment="1">
      <alignment vertical="center"/>
    </xf>
    <xf numFmtId="165" fontId="4" fillId="3" borderId="6" xfId="0" applyNumberFormat="1" applyFont="1" applyFill="1" applyBorder="1" applyAlignment="1">
      <alignment vertical="center"/>
    </xf>
    <xf numFmtId="169" fontId="22" fillId="0" borderId="32" xfId="1" applyNumberFormat="1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vertical="center"/>
    </xf>
    <xf numFmtId="0" fontId="16" fillId="2" borderId="40" xfId="0" applyFont="1" applyFill="1" applyBorder="1" applyAlignment="1">
      <alignment vertical="center"/>
    </xf>
    <xf numFmtId="3" fontId="16" fillId="2" borderId="41" xfId="0" applyNumberFormat="1" applyFont="1" applyFill="1" applyBorder="1" applyAlignment="1">
      <alignment vertical="center"/>
    </xf>
    <xf numFmtId="165" fontId="16" fillId="2" borderId="41" xfId="0" applyNumberFormat="1" applyFont="1" applyFill="1" applyBorder="1" applyAlignment="1">
      <alignment vertical="center"/>
    </xf>
    <xf numFmtId="0" fontId="16" fillId="2" borderId="41" xfId="0" applyFont="1" applyFill="1" applyBorder="1" applyAlignment="1">
      <alignment vertical="center"/>
    </xf>
    <xf numFmtId="165" fontId="0" fillId="0" borderId="0" xfId="0" applyNumberFormat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1" fontId="13" fillId="5" borderId="5" xfId="0" applyNumberFormat="1" applyFont="1" applyFill="1" applyBorder="1" applyAlignment="1">
      <alignment horizontal="center" vertical="center"/>
    </xf>
    <xf numFmtId="1" fontId="13" fillId="5" borderId="40" xfId="0" applyNumberFormat="1" applyFont="1" applyFill="1" applyBorder="1" applyAlignment="1">
      <alignment horizontal="center" vertical="center"/>
    </xf>
    <xf numFmtId="166" fontId="2" fillId="2" borderId="20" xfId="0" applyNumberFormat="1" applyFont="1" applyFill="1" applyBorder="1" applyAlignment="1">
      <alignment horizontal="center" vertical="center"/>
    </xf>
    <xf numFmtId="166" fontId="2" fillId="2" borderId="62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left" vertical="center" wrapText="1"/>
    </xf>
    <xf numFmtId="0" fontId="8" fillId="0" borderId="50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8" fillId="3" borderId="61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right" vertical="center"/>
    </xf>
    <xf numFmtId="0" fontId="17" fillId="0" borderId="53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0" fontId="17" fillId="0" borderId="9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9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47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65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8" fillId="3" borderId="63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61" xfId="0" applyFont="1" applyFill="1" applyBorder="1" applyAlignment="1">
      <alignment horizontal="center" vertical="center"/>
    </xf>
    <xf numFmtId="0" fontId="16" fillId="4" borderId="14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7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169" fontId="7" fillId="0" borderId="28" xfId="0" applyNumberFormat="1" applyFont="1" applyFill="1" applyBorder="1" applyAlignment="1">
      <alignment horizontal="center" vertical="center"/>
    </xf>
    <xf numFmtId="169" fontId="7" fillId="0" borderId="32" xfId="0" applyNumberFormat="1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9" xfId="0" applyFont="1" applyBorder="1" applyAlignment="1">
      <alignment horizontal="right" vertical="center"/>
    </xf>
    <xf numFmtId="0" fontId="17" fillId="0" borderId="53" xfId="0" applyFont="1" applyBorder="1" applyAlignment="1">
      <alignment horizontal="right" vertical="center"/>
    </xf>
    <xf numFmtId="0" fontId="17" fillId="0" borderId="53" xfId="0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7" fillId="0" borderId="64" xfId="0" applyFont="1" applyBorder="1" applyAlignment="1">
      <alignment horizontal="left" vertical="center"/>
    </xf>
    <xf numFmtId="0" fontId="17" fillId="0" borderId="36" xfId="0" applyFont="1" applyBorder="1" applyAlignment="1">
      <alignment horizontal="left" vertical="center"/>
    </xf>
    <xf numFmtId="0" fontId="7" fillId="3" borderId="20" xfId="0" applyFont="1" applyFill="1" applyBorder="1" applyAlignment="1">
      <alignment horizontal="center" vertical="center"/>
    </xf>
    <xf numFmtId="0" fontId="7" fillId="3" borderId="66" xfId="0" applyFont="1" applyFill="1" applyBorder="1" applyAlignment="1">
      <alignment horizontal="center" vertical="center"/>
    </xf>
    <xf numFmtId="0" fontId="7" fillId="3" borderId="67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61" xfId="0" applyFont="1" applyFill="1" applyBorder="1" applyAlignment="1">
      <alignment horizontal="center" vertic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tabSelected="1" view="pageBreakPreview" zoomScale="120" zoomScaleNormal="100" zoomScaleSheetLayoutView="120" workbookViewId="0">
      <selection activeCell="B19" sqref="B19"/>
    </sheetView>
  </sheetViews>
  <sheetFormatPr defaultColWidth="9.33203125" defaultRowHeight="12.75" x14ac:dyDescent="0.2"/>
  <cols>
    <col min="1" max="1" width="7.6640625" style="55" bestFit="1" customWidth="1"/>
    <col min="2" max="2" width="48.83203125" style="55" customWidth="1"/>
    <col min="3" max="6" width="9.33203125" style="55"/>
    <col min="7" max="7" width="9.83203125" style="55" bestFit="1" customWidth="1"/>
    <col min="8" max="22" width="9.33203125" style="55"/>
  </cols>
  <sheetData>
    <row r="1" spans="1:16" ht="15" x14ac:dyDescent="0.2">
      <c r="A1" s="273"/>
      <c r="B1" s="274" t="s">
        <v>212</v>
      </c>
      <c r="C1" s="535" t="s">
        <v>378</v>
      </c>
      <c r="D1" s="535"/>
      <c r="E1" s="535"/>
      <c r="F1" s="535"/>
      <c r="G1" s="536"/>
      <c r="H1" s="109"/>
      <c r="I1" s="109"/>
      <c r="J1" s="109"/>
      <c r="K1" s="109"/>
      <c r="L1" s="109"/>
      <c r="M1" s="109"/>
      <c r="N1" s="109"/>
      <c r="O1" s="109"/>
      <c r="P1" s="109"/>
    </row>
    <row r="2" spans="1:16" ht="15.75" thickBot="1" x14ac:dyDescent="0.25">
      <c r="A2" s="275" t="s">
        <v>211</v>
      </c>
      <c r="B2" s="276"/>
      <c r="C2" s="277" t="s">
        <v>15</v>
      </c>
      <c r="D2" s="277" t="s">
        <v>0</v>
      </c>
      <c r="E2" s="278" t="s">
        <v>77</v>
      </c>
      <c r="F2" s="278" t="s">
        <v>147</v>
      </c>
      <c r="G2" s="279" t="s">
        <v>1</v>
      </c>
      <c r="H2" s="109"/>
      <c r="I2" s="109"/>
      <c r="J2" s="109"/>
      <c r="K2" s="109"/>
      <c r="L2" s="109"/>
      <c r="M2" s="109"/>
      <c r="N2" s="109"/>
      <c r="O2" s="109"/>
      <c r="P2" s="109"/>
    </row>
    <row r="3" spans="1:16" ht="15" x14ac:dyDescent="0.2">
      <c r="A3" s="280">
        <v>1</v>
      </c>
      <c r="B3" s="281" t="s">
        <v>78</v>
      </c>
      <c r="C3" s="282">
        <f>'Group 1'!L36</f>
        <v>0</v>
      </c>
      <c r="D3" s="282">
        <f>'Group 1'!M36</f>
        <v>0</v>
      </c>
      <c r="E3" s="282">
        <f>'Group 1'!N36</f>
        <v>0</v>
      </c>
      <c r="F3" s="282">
        <f>'Group 1'!O36</f>
        <v>0</v>
      </c>
      <c r="G3" s="283">
        <f>'Group 1'!P36+'Group 1'!Q36</f>
        <v>0</v>
      </c>
      <c r="H3" s="109"/>
      <c r="I3" s="109"/>
      <c r="J3" s="109"/>
      <c r="K3" s="109"/>
      <c r="L3" s="109"/>
      <c r="M3" s="109"/>
      <c r="N3" s="109"/>
      <c r="O3" s="109"/>
      <c r="P3" s="109"/>
    </row>
    <row r="4" spans="1:16" ht="15" x14ac:dyDescent="0.2">
      <c r="A4" s="280">
        <v>2</v>
      </c>
      <c r="B4" s="281" t="s">
        <v>3</v>
      </c>
      <c r="C4" s="284">
        <f>'Group 2'!K69</f>
        <v>0</v>
      </c>
      <c r="D4" s="284">
        <f>'Group 2'!L69</f>
        <v>0</v>
      </c>
      <c r="E4" s="284">
        <f>'Group 2'!M69</f>
        <v>0</v>
      </c>
      <c r="F4" s="284">
        <f>'Group 2'!N69</f>
        <v>0</v>
      </c>
      <c r="G4" s="285">
        <f>'Group 2'!O69</f>
        <v>0</v>
      </c>
      <c r="H4" s="109"/>
      <c r="I4" s="109"/>
      <c r="J4" s="109"/>
      <c r="K4" s="109"/>
      <c r="L4" s="109"/>
      <c r="M4" s="109"/>
      <c r="N4" s="109"/>
      <c r="O4" s="109"/>
      <c r="P4" s="109"/>
    </row>
    <row r="5" spans="1:16" ht="15" x14ac:dyDescent="0.2">
      <c r="A5" s="280">
        <v>3</v>
      </c>
      <c r="B5" s="286" t="s">
        <v>160</v>
      </c>
      <c r="C5" s="284">
        <f>'Group 3'!K32</f>
        <v>0</v>
      </c>
      <c r="D5" s="284">
        <f>'Group 3'!L32</f>
        <v>0</v>
      </c>
      <c r="E5" s="284">
        <f>'Group 3'!M32</f>
        <v>0</v>
      </c>
      <c r="F5" s="284">
        <f>'Group 3'!N32</f>
        <v>0</v>
      </c>
      <c r="G5" s="285">
        <f>'Group 3'!O32</f>
        <v>0</v>
      </c>
      <c r="H5" s="109"/>
      <c r="I5" s="109"/>
      <c r="J5" s="109"/>
      <c r="K5" s="109"/>
      <c r="L5" s="109"/>
      <c r="M5" s="109"/>
      <c r="N5" s="109"/>
      <c r="O5" s="109"/>
      <c r="P5" s="109"/>
    </row>
    <row r="6" spans="1:16" ht="15" x14ac:dyDescent="0.2">
      <c r="A6" s="280">
        <v>4</v>
      </c>
      <c r="B6" s="281" t="s">
        <v>6</v>
      </c>
      <c r="C6" s="284">
        <f>'Group 4'!K27</f>
        <v>0</v>
      </c>
      <c r="D6" s="284">
        <f>'Group 4'!L27</f>
        <v>0</v>
      </c>
      <c r="E6" s="284">
        <f>'Group 4'!M27</f>
        <v>0</v>
      </c>
      <c r="F6" s="284">
        <f>'Group 4'!N27</f>
        <v>0</v>
      </c>
      <c r="G6" s="285">
        <f>'Group 4'!O27</f>
        <v>0</v>
      </c>
      <c r="H6" s="109"/>
      <c r="I6" s="109"/>
      <c r="J6" s="109"/>
      <c r="K6" s="109"/>
      <c r="L6" s="109"/>
      <c r="M6" s="109"/>
      <c r="N6" s="109"/>
      <c r="O6" s="109"/>
      <c r="P6" s="109"/>
    </row>
    <row r="7" spans="1:16" ht="15" x14ac:dyDescent="0.2">
      <c r="A7" s="280">
        <v>5</v>
      </c>
      <c r="B7" s="281" t="s">
        <v>13</v>
      </c>
      <c r="C7" s="284">
        <f>'Group 5'!K17</f>
        <v>0</v>
      </c>
      <c r="D7" s="284">
        <f>'Group 5'!L17</f>
        <v>0</v>
      </c>
      <c r="E7" s="284">
        <f>'Group 5'!M17</f>
        <v>0</v>
      </c>
      <c r="F7" s="284">
        <f>'Group 5'!N17</f>
        <v>0</v>
      </c>
      <c r="G7" s="285">
        <f>'Group 5'!O17</f>
        <v>0</v>
      </c>
      <c r="H7" s="109"/>
      <c r="I7" s="109"/>
      <c r="J7" s="109"/>
      <c r="K7" s="109"/>
      <c r="L7" s="109"/>
      <c r="M7" s="109"/>
      <c r="N7" s="109"/>
      <c r="O7" s="109"/>
      <c r="P7" s="109"/>
    </row>
    <row r="8" spans="1:16" ht="15" x14ac:dyDescent="0.2">
      <c r="A8" s="280">
        <v>6</v>
      </c>
      <c r="B8" s="281" t="s">
        <v>203</v>
      </c>
      <c r="C8" s="284">
        <f>'Group 6'!K16</f>
        <v>0</v>
      </c>
      <c r="D8" s="284">
        <f>'Group 6'!L16</f>
        <v>0</v>
      </c>
      <c r="E8" s="284">
        <f>'Group 6'!M16</f>
        <v>0</v>
      </c>
      <c r="F8" s="284">
        <f>'Group 6'!N16</f>
        <v>0</v>
      </c>
      <c r="G8" s="285">
        <f>'Group 6'!O16</f>
        <v>0</v>
      </c>
      <c r="H8" s="109"/>
      <c r="I8" s="109"/>
      <c r="J8" s="109"/>
      <c r="K8" s="109"/>
      <c r="L8" s="109"/>
      <c r="M8" s="109"/>
      <c r="N8" s="109"/>
      <c r="O8" s="109"/>
      <c r="P8" s="109"/>
    </row>
    <row r="9" spans="1:16" ht="15" x14ac:dyDescent="0.2">
      <c r="A9" s="280">
        <v>7</v>
      </c>
      <c r="B9" s="281" t="s">
        <v>10</v>
      </c>
      <c r="C9" s="284">
        <f>'Group 7'!K113</f>
        <v>0</v>
      </c>
      <c r="D9" s="284">
        <f>'Group 7'!L113</f>
        <v>0</v>
      </c>
      <c r="E9" s="284">
        <f>'Group 7'!M113</f>
        <v>0</v>
      </c>
      <c r="F9" s="284">
        <f>'Group 7'!N113</f>
        <v>0</v>
      </c>
      <c r="G9" s="285">
        <f>'Group 7'!O113</f>
        <v>0</v>
      </c>
      <c r="H9" s="109"/>
      <c r="I9" s="109"/>
      <c r="J9" s="109"/>
      <c r="K9" s="109"/>
      <c r="L9" s="109"/>
      <c r="M9" s="109"/>
      <c r="N9" s="109"/>
      <c r="O9" s="109"/>
      <c r="P9" s="109"/>
    </row>
    <row r="10" spans="1:16" ht="15" x14ac:dyDescent="0.2">
      <c r="A10" s="280">
        <v>8</v>
      </c>
      <c r="B10" s="281" t="s">
        <v>11</v>
      </c>
      <c r="C10" s="284">
        <f>'Group 8'!K22</f>
        <v>0</v>
      </c>
      <c r="D10" s="284">
        <f>'Group 8'!L22</f>
        <v>0</v>
      </c>
      <c r="E10" s="284">
        <f>'Group 8'!M22</f>
        <v>0</v>
      </c>
      <c r="F10" s="284">
        <f>'Group 8'!N22</f>
        <v>0</v>
      </c>
      <c r="G10" s="285">
        <f>'Group 8'!O22</f>
        <v>0</v>
      </c>
      <c r="H10" s="109"/>
      <c r="I10" s="109"/>
      <c r="J10" s="109"/>
      <c r="K10" s="109"/>
      <c r="L10" s="109"/>
      <c r="M10" s="109"/>
      <c r="N10" s="109"/>
      <c r="O10" s="109"/>
      <c r="P10" s="109"/>
    </row>
    <row r="11" spans="1:16" ht="15" x14ac:dyDescent="0.2">
      <c r="A11" s="280">
        <v>9</v>
      </c>
      <c r="B11" s="281" t="s">
        <v>209</v>
      </c>
      <c r="C11" s="284">
        <f>'Group 9'!K27</f>
        <v>0</v>
      </c>
      <c r="D11" s="284">
        <f>'Group 9'!L27</f>
        <v>0</v>
      </c>
      <c r="E11" s="284">
        <f>'Group 9'!M27</f>
        <v>0</v>
      </c>
      <c r="F11" s="284">
        <f>'Group 9'!N27</f>
        <v>0</v>
      </c>
      <c r="G11" s="285">
        <f>'Group 9'!O27</f>
        <v>0</v>
      </c>
      <c r="H11" s="109"/>
      <c r="I11" s="109"/>
      <c r="J11" s="109"/>
      <c r="K11" s="109"/>
      <c r="L11" s="109"/>
      <c r="M11" s="109"/>
      <c r="N11" s="109"/>
      <c r="O11" s="109"/>
      <c r="P11" s="109"/>
    </row>
    <row r="12" spans="1:16" ht="15.75" thickBot="1" x14ac:dyDescent="0.25">
      <c r="A12" s="275">
        <v>10</v>
      </c>
      <c r="B12" s="276" t="s">
        <v>14</v>
      </c>
      <c r="C12" s="287"/>
      <c r="D12" s="288"/>
      <c r="E12" s="288"/>
      <c r="F12" s="289">
        <f>'Group 10'!J30</f>
        <v>0</v>
      </c>
      <c r="G12" s="290">
        <f>'Group 10'!K30</f>
        <v>0</v>
      </c>
      <c r="H12" s="109"/>
      <c r="I12" s="109"/>
      <c r="J12" s="109"/>
      <c r="K12" s="109"/>
      <c r="L12" s="109"/>
      <c r="M12" s="109"/>
      <c r="N12" s="109"/>
      <c r="O12" s="109"/>
      <c r="P12" s="109"/>
    </row>
    <row r="13" spans="1:16" ht="15.75" thickBot="1" x14ac:dyDescent="0.25">
      <c r="A13" s="291" t="s">
        <v>244</v>
      </c>
      <c r="B13" s="292" t="s">
        <v>103</v>
      </c>
      <c r="C13" s="293">
        <f>SUM(C3:C12)</f>
        <v>0</v>
      </c>
      <c r="D13" s="293">
        <f>SUM(D3:D12)</f>
        <v>0</v>
      </c>
      <c r="E13" s="293">
        <f>SUM(E3:E12)</f>
        <v>0</v>
      </c>
      <c r="F13" s="293">
        <f>SUM(F3:F12)</f>
        <v>0</v>
      </c>
      <c r="G13" s="294">
        <f>SUM(G3:G12)</f>
        <v>0</v>
      </c>
      <c r="H13" s="109"/>
      <c r="I13" s="109"/>
      <c r="J13" s="109"/>
      <c r="K13" s="109"/>
      <c r="L13" s="109"/>
      <c r="M13" s="109"/>
      <c r="N13" s="109"/>
      <c r="O13" s="109"/>
      <c r="P13" s="109"/>
    </row>
    <row r="14" spans="1:16" ht="15.75" thickBot="1" x14ac:dyDescent="0.25">
      <c r="A14" s="295"/>
      <c r="B14" s="296" t="s">
        <v>162</v>
      </c>
      <c r="C14" s="537">
        <f>C13+D13+E13+F13+G13</f>
        <v>0</v>
      </c>
      <c r="D14" s="537"/>
      <c r="E14" s="537"/>
      <c r="F14" s="537"/>
      <c r="G14" s="538"/>
      <c r="H14" s="109"/>
      <c r="I14" s="109"/>
      <c r="J14" s="109"/>
      <c r="K14" s="109"/>
      <c r="L14" s="109"/>
      <c r="M14" s="109"/>
      <c r="N14" s="109"/>
      <c r="O14" s="109"/>
      <c r="P14" s="109"/>
    </row>
    <row r="15" spans="1:16" x14ac:dyDescent="0.2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</row>
    <row r="16" spans="1:16" x14ac:dyDescent="0.2">
      <c r="A16" s="109" t="s">
        <v>388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</row>
    <row r="17" spans="1:16" x14ac:dyDescent="0.2">
      <c r="A17" s="297"/>
      <c r="B17" s="109" t="s">
        <v>390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</row>
    <row r="18" spans="1:16" x14ac:dyDescent="0.2">
      <c r="A18" s="297"/>
      <c r="B18" s="298" t="s">
        <v>389</v>
      </c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</row>
    <row r="19" spans="1:16" x14ac:dyDescent="0.2">
      <c r="A19" s="109"/>
      <c r="B19" s="29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</row>
    <row r="20" spans="1:16" x14ac:dyDescent="0.2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</row>
    <row r="21" spans="1:16" x14ac:dyDescent="0.2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</row>
    <row r="22" spans="1:16" x14ac:dyDescent="0.2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</row>
    <row r="23" spans="1:16" x14ac:dyDescent="0.2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</row>
    <row r="24" spans="1:16" x14ac:dyDescent="0.2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</row>
    <row r="25" spans="1:16" x14ac:dyDescent="0.2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</row>
    <row r="26" spans="1:16" x14ac:dyDescent="0.2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</row>
    <row r="27" spans="1:16" x14ac:dyDescent="0.2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</row>
    <row r="28" spans="1:16" x14ac:dyDescent="0.2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</row>
    <row r="29" spans="1:16" x14ac:dyDescent="0.2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</row>
    <row r="30" spans="1:16" x14ac:dyDescent="0.2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</row>
    <row r="31" spans="1:16" x14ac:dyDescent="0.2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</row>
    <row r="32" spans="1:16" x14ac:dyDescent="0.2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</row>
  </sheetData>
  <mergeCells count="2">
    <mergeCell ref="C1:G1"/>
    <mergeCell ref="C14:G1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139" orientation="landscape" r:id="rId1"/>
  <headerFooter alignWithMargins="0">
    <oddHeader>&amp;L&amp;"-,Regular"&amp;11Unintentional HCB Inventory&amp;C&amp;"-,Regular"&amp;11Reference Year: ______________&amp;R&amp;"-,Regular"&amp;11Country: ________________</oddHeader>
    <oddFooter>&amp;L&amp;"-,Regular"&amp;11&amp;A&amp;C&amp;"-,Regular"&amp;11Toolkit v2019&amp;R&amp;"-,Regular"&amp;11Page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view="pageBreakPreview" zoomScaleNormal="100" zoomScaleSheetLayoutView="100" workbookViewId="0">
      <selection activeCell="D1" sqref="D1"/>
    </sheetView>
  </sheetViews>
  <sheetFormatPr defaultRowHeight="12.75" x14ac:dyDescent="0.2"/>
  <cols>
    <col min="1" max="1" width="7.33203125" style="109" bestFit="1" customWidth="1"/>
    <col min="2" max="2" width="7.33203125" style="378" customWidth="1"/>
    <col min="3" max="3" width="6.6640625" style="109" customWidth="1"/>
    <col min="4" max="4" width="42.83203125" style="109" bestFit="1" customWidth="1"/>
    <col min="5" max="5" width="5" style="109" bestFit="1" customWidth="1"/>
    <col min="6" max="6" width="11.6640625" style="109" customWidth="1"/>
    <col min="7" max="7" width="6.33203125" style="109" bestFit="1" customWidth="1"/>
    <col min="8" max="8" width="9.6640625" style="109" bestFit="1" customWidth="1"/>
    <col min="9" max="9" width="12.5" style="109" customWidth="1"/>
    <col min="10" max="10" width="12.83203125" style="109" customWidth="1"/>
    <col min="11" max="11" width="9.5" style="109" customWidth="1"/>
    <col min="12" max="12" width="11.83203125" style="109" bestFit="1" customWidth="1"/>
    <col min="13" max="13" width="10.5" style="109" customWidth="1"/>
    <col min="14" max="15" width="11.6640625" style="109" customWidth="1"/>
    <col min="16" max="16" width="17.1640625" style="109" customWidth="1"/>
    <col min="17" max="22" width="9.33203125" style="109"/>
    <col min="23" max="16384" width="9.33203125" style="18"/>
  </cols>
  <sheetData>
    <row r="1" spans="1:22" s="22" customFormat="1" x14ac:dyDescent="0.2">
      <c r="A1" s="132"/>
      <c r="B1" s="352"/>
      <c r="C1" s="133"/>
      <c r="D1" s="300"/>
      <c r="E1" s="549" t="s">
        <v>379</v>
      </c>
      <c r="F1" s="550"/>
      <c r="G1" s="550"/>
      <c r="H1" s="550"/>
      <c r="I1" s="551"/>
      <c r="J1" s="134" t="s">
        <v>88</v>
      </c>
      <c r="K1" s="541" t="s">
        <v>90</v>
      </c>
      <c r="L1" s="542"/>
      <c r="M1" s="542"/>
      <c r="N1" s="542"/>
      <c r="O1" s="552"/>
      <c r="P1" s="109"/>
      <c r="Q1" s="109"/>
      <c r="R1" s="109"/>
      <c r="S1" s="109"/>
      <c r="T1" s="109"/>
      <c r="U1" s="109"/>
      <c r="V1" s="109"/>
    </row>
    <row r="2" spans="1:22" s="22" customFormat="1" ht="13.5" thickBot="1" x14ac:dyDescent="0.25">
      <c r="A2" s="121" t="s">
        <v>211</v>
      </c>
      <c r="B2" s="122" t="s">
        <v>142</v>
      </c>
      <c r="C2" s="122" t="s">
        <v>130</v>
      </c>
      <c r="D2" s="125"/>
      <c r="E2" s="117" t="s">
        <v>15</v>
      </c>
      <c r="F2" s="117" t="s">
        <v>0</v>
      </c>
      <c r="G2" s="117" t="s">
        <v>77</v>
      </c>
      <c r="H2" s="117" t="s">
        <v>147</v>
      </c>
      <c r="I2" s="353" t="s">
        <v>1</v>
      </c>
      <c r="J2" s="136"/>
      <c r="K2" s="137" t="s">
        <v>380</v>
      </c>
      <c r="L2" s="137" t="s">
        <v>380</v>
      </c>
      <c r="M2" s="137" t="s">
        <v>380</v>
      </c>
      <c r="N2" s="137" t="s">
        <v>380</v>
      </c>
      <c r="O2" s="137" t="s">
        <v>380</v>
      </c>
      <c r="P2" s="109"/>
      <c r="Q2" s="354"/>
      <c r="R2" s="109"/>
      <c r="S2" s="109"/>
      <c r="T2" s="109"/>
      <c r="U2" s="109"/>
      <c r="V2" s="109"/>
    </row>
    <row r="3" spans="1:22" s="22" customFormat="1" ht="13.5" thickBot="1" x14ac:dyDescent="0.25">
      <c r="A3" s="355">
        <v>9</v>
      </c>
      <c r="B3" s="138"/>
      <c r="C3" s="356"/>
      <c r="D3" s="307" t="s">
        <v>209</v>
      </c>
      <c r="E3" s="307"/>
      <c r="F3" s="307"/>
      <c r="G3" s="307"/>
      <c r="H3" s="307"/>
      <c r="I3" s="307"/>
      <c r="J3" s="357"/>
      <c r="K3" s="83" t="s">
        <v>15</v>
      </c>
      <c r="L3" s="83" t="s">
        <v>0</v>
      </c>
      <c r="M3" s="83" t="s">
        <v>77</v>
      </c>
      <c r="N3" s="83" t="s">
        <v>147</v>
      </c>
      <c r="O3" s="83" t="s">
        <v>1</v>
      </c>
      <c r="P3" s="109"/>
      <c r="Q3" s="354"/>
      <c r="R3" s="109"/>
      <c r="S3" s="109"/>
      <c r="T3" s="109"/>
      <c r="U3" s="109"/>
      <c r="V3" s="109"/>
    </row>
    <row r="4" spans="1:22" s="22" customFormat="1" x14ac:dyDescent="0.2">
      <c r="A4" s="110"/>
      <c r="B4" s="174" t="s">
        <v>16</v>
      </c>
      <c r="C4" s="143"/>
      <c r="D4" s="358" t="s">
        <v>329</v>
      </c>
      <c r="E4" s="120"/>
      <c r="F4" s="120"/>
      <c r="G4" s="120"/>
      <c r="H4" s="120"/>
      <c r="I4" s="145"/>
      <c r="J4" s="146">
        <f t="shared" ref="J4:O4" si="0">J5+J6+J7</f>
        <v>0</v>
      </c>
      <c r="K4" s="178">
        <f t="shared" si="0"/>
        <v>0</v>
      </c>
      <c r="L4" s="178">
        <f t="shared" si="0"/>
        <v>0</v>
      </c>
      <c r="M4" s="178">
        <f t="shared" si="0"/>
        <v>0</v>
      </c>
      <c r="N4" s="178">
        <f t="shared" si="0"/>
        <v>0</v>
      </c>
      <c r="O4" s="178">
        <f t="shared" si="0"/>
        <v>0</v>
      </c>
      <c r="P4" s="109"/>
      <c r="Q4" s="354"/>
      <c r="R4" s="109"/>
      <c r="S4" s="109"/>
      <c r="T4" s="109"/>
      <c r="U4" s="109"/>
      <c r="V4" s="109"/>
    </row>
    <row r="5" spans="1:22" s="22" customFormat="1" x14ac:dyDescent="0.2">
      <c r="A5" s="110"/>
      <c r="B5" s="174"/>
      <c r="C5" s="147">
        <v>1</v>
      </c>
      <c r="D5" s="120" t="s">
        <v>326</v>
      </c>
      <c r="E5" s="120" t="s">
        <v>68</v>
      </c>
      <c r="F5" s="120"/>
      <c r="G5" s="120" t="s">
        <v>68</v>
      </c>
      <c r="H5" s="120" t="s">
        <v>68</v>
      </c>
      <c r="I5" s="145" t="s">
        <v>68</v>
      </c>
      <c r="J5" s="108"/>
      <c r="K5" s="179"/>
      <c r="L5" s="178">
        <f>F5*$J5/1000000</f>
        <v>0</v>
      </c>
      <c r="M5" s="180"/>
      <c r="N5" s="180"/>
      <c r="O5" s="180"/>
      <c r="P5" s="109"/>
      <c r="Q5" s="354"/>
      <c r="R5" s="109"/>
      <c r="S5" s="109"/>
      <c r="T5" s="109"/>
      <c r="U5" s="109"/>
      <c r="V5" s="109"/>
    </row>
    <row r="6" spans="1:22" s="22" customFormat="1" x14ac:dyDescent="0.2">
      <c r="A6" s="110"/>
      <c r="B6" s="174"/>
      <c r="C6" s="143">
        <v>2</v>
      </c>
      <c r="D6" s="120" t="s">
        <v>327</v>
      </c>
      <c r="E6" s="120" t="s">
        <v>68</v>
      </c>
      <c r="F6" s="120"/>
      <c r="G6" s="120" t="s">
        <v>68</v>
      </c>
      <c r="H6" s="120" t="s">
        <v>68</v>
      </c>
      <c r="I6" s="145"/>
      <c r="J6" s="108"/>
      <c r="K6" s="179"/>
      <c r="L6" s="178">
        <f>F6*$J6/1000000</f>
        <v>0</v>
      </c>
      <c r="M6" s="180"/>
      <c r="N6" s="180"/>
      <c r="O6" s="178">
        <f>I6*$J6/1000000</f>
        <v>0</v>
      </c>
      <c r="P6" s="109"/>
      <c r="Q6" s="354"/>
      <c r="R6" s="109"/>
      <c r="S6" s="109"/>
      <c r="T6" s="109"/>
      <c r="U6" s="109"/>
      <c r="V6" s="109"/>
    </row>
    <row r="7" spans="1:22" s="22" customFormat="1" x14ac:dyDescent="0.2">
      <c r="A7" s="110"/>
      <c r="B7" s="177"/>
      <c r="C7" s="149">
        <v>3</v>
      </c>
      <c r="D7" s="152" t="s">
        <v>328</v>
      </c>
      <c r="E7" s="151" t="s">
        <v>68</v>
      </c>
      <c r="F7" s="151"/>
      <c r="G7" s="151" t="s">
        <v>68</v>
      </c>
      <c r="H7" s="151" t="s">
        <v>68</v>
      </c>
      <c r="I7" s="154"/>
      <c r="J7" s="116"/>
      <c r="K7" s="181"/>
      <c r="L7" s="182">
        <f>F7*$J7/1000000</f>
        <v>0</v>
      </c>
      <c r="M7" s="183"/>
      <c r="N7" s="183"/>
      <c r="O7" s="182">
        <f>I7*$J7/1000000</f>
        <v>0</v>
      </c>
      <c r="P7" s="109"/>
      <c r="Q7" s="354"/>
      <c r="R7" s="109"/>
      <c r="S7" s="109"/>
      <c r="T7" s="109"/>
      <c r="U7" s="109"/>
      <c r="V7" s="109"/>
    </row>
    <row r="8" spans="1:22" s="22" customFormat="1" ht="29.25" customHeight="1" x14ac:dyDescent="0.2">
      <c r="A8" s="110"/>
      <c r="B8" s="174" t="s">
        <v>17</v>
      </c>
      <c r="C8" s="143"/>
      <c r="D8" s="144" t="s">
        <v>37</v>
      </c>
      <c r="E8" s="120"/>
      <c r="F8" s="120"/>
      <c r="G8" s="120"/>
      <c r="H8" s="120"/>
      <c r="I8" s="244"/>
      <c r="J8" s="146">
        <f>J9+J12+J17</f>
        <v>0</v>
      </c>
      <c r="K8" s="178">
        <f>K9+K12+K15</f>
        <v>0</v>
      </c>
      <c r="L8" s="178">
        <f>L9+L12+L15</f>
        <v>0</v>
      </c>
      <c r="M8" s="178">
        <f>M9+M12+M15</f>
        <v>0</v>
      </c>
      <c r="N8" s="178">
        <f>N9+N12+N15</f>
        <v>0</v>
      </c>
      <c r="O8" s="178">
        <f>O9+O12+O15</f>
        <v>0</v>
      </c>
      <c r="P8" s="359" t="s">
        <v>307</v>
      </c>
      <c r="Q8" s="354"/>
      <c r="R8" s="109"/>
      <c r="S8" s="109"/>
      <c r="T8" s="109"/>
      <c r="U8" s="109"/>
      <c r="V8" s="109"/>
    </row>
    <row r="9" spans="1:22" s="21" customFormat="1" x14ac:dyDescent="0.2">
      <c r="A9" s="110"/>
      <c r="B9" s="174"/>
      <c r="C9" s="143">
        <v>1</v>
      </c>
      <c r="D9" s="72" t="s">
        <v>150</v>
      </c>
      <c r="E9" s="72"/>
      <c r="F9" s="72"/>
      <c r="G9" s="72"/>
      <c r="H9" s="72"/>
      <c r="I9" s="175"/>
      <c r="J9" s="176">
        <f>J10+J11</f>
        <v>0</v>
      </c>
      <c r="K9" s="184"/>
      <c r="L9" s="185">
        <f>L10+L11</f>
        <v>0</v>
      </c>
      <c r="M9" s="184">
        <v>0</v>
      </c>
      <c r="N9" s="184">
        <v>0</v>
      </c>
      <c r="O9" s="185">
        <f>O10+O11</f>
        <v>0</v>
      </c>
      <c r="P9" s="360"/>
      <c r="Q9" s="118"/>
      <c r="R9" s="109"/>
      <c r="S9" s="109"/>
      <c r="T9" s="109"/>
      <c r="U9" s="109"/>
      <c r="V9" s="109"/>
    </row>
    <row r="10" spans="1:22" s="22" customFormat="1" x14ac:dyDescent="0.2">
      <c r="A10" s="110"/>
      <c r="B10" s="174"/>
      <c r="C10" s="143"/>
      <c r="D10" s="72" t="s">
        <v>97</v>
      </c>
      <c r="E10" s="72" t="s">
        <v>68</v>
      </c>
      <c r="F10" s="72"/>
      <c r="G10" s="72" t="s">
        <v>68</v>
      </c>
      <c r="H10" s="72" t="s">
        <v>68</v>
      </c>
      <c r="I10" s="17" t="s">
        <v>68</v>
      </c>
      <c r="J10" s="74"/>
      <c r="K10" s="180"/>
      <c r="L10" s="178">
        <f>F10*$P10/1000000000000</f>
        <v>0</v>
      </c>
      <c r="M10" s="179"/>
      <c r="N10" s="179"/>
      <c r="O10" s="178"/>
      <c r="P10" s="361"/>
      <c r="Q10" s="354"/>
      <c r="R10" s="109"/>
      <c r="S10" s="109"/>
      <c r="T10" s="109"/>
      <c r="U10" s="109"/>
      <c r="V10" s="109"/>
    </row>
    <row r="11" spans="1:22" s="22" customFormat="1" x14ac:dyDescent="0.2">
      <c r="A11" s="110"/>
      <c r="B11" s="174"/>
      <c r="C11" s="143"/>
      <c r="D11" s="72" t="s">
        <v>98</v>
      </c>
      <c r="E11" s="72" t="s">
        <v>68</v>
      </c>
      <c r="F11" s="72"/>
      <c r="G11" s="72" t="s">
        <v>68</v>
      </c>
      <c r="H11" s="72" t="s">
        <v>68</v>
      </c>
      <c r="I11" s="17"/>
      <c r="J11" s="74"/>
      <c r="K11" s="180"/>
      <c r="L11" s="178">
        <f>F11*$P11/1000000000000</f>
        <v>0</v>
      </c>
      <c r="M11" s="179"/>
      <c r="N11" s="179"/>
      <c r="O11" s="178">
        <f>I11*$J11/1000000</f>
        <v>0</v>
      </c>
      <c r="P11" s="361"/>
      <c r="Q11" s="109"/>
      <c r="R11" s="109"/>
      <c r="S11" s="109"/>
      <c r="T11" s="109"/>
      <c r="U11" s="109"/>
      <c r="V11" s="109"/>
    </row>
    <row r="12" spans="1:22" s="22" customFormat="1" x14ac:dyDescent="0.2">
      <c r="A12" s="110"/>
      <c r="B12" s="174"/>
      <c r="C12" s="143">
        <v>2</v>
      </c>
      <c r="D12" s="72" t="s">
        <v>330</v>
      </c>
      <c r="E12" s="72"/>
      <c r="F12" s="72"/>
      <c r="G12" s="72"/>
      <c r="H12" s="72"/>
      <c r="I12" s="175"/>
      <c r="J12" s="176">
        <f>J13+J14</f>
        <v>0</v>
      </c>
      <c r="K12" s="184"/>
      <c r="L12" s="185">
        <f>L13+L14</f>
        <v>0</v>
      </c>
      <c r="M12" s="184">
        <v>0</v>
      </c>
      <c r="N12" s="184">
        <v>0</v>
      </c>
      <c r="O12" s="185">
        <f>O13+O14</f>
        <v>0</v>
      </c>
      <c r="P12" s="362"/>
      <c r="Q12" s="109"/>
      <c r="R12" s="109"/>
      <c r="S12" s="109"/>
      <c r="T12" s="109"/>
      <c r="U12" s="109"/>
      <c r="V12" s="109"/>
    </row>
    <row r="13" spans="1:22" s="22" customFormat="1" x14ac:dyDescent="0.2">
      <c r="A13" s="110"/>
      <c r="B13" s="174"/>
      <c r="C13" s="143"/>
      <c r="D13" s="72" t="s">
        <v>97</v>
      </c>
      <c r="E13" s="72" t="s">
        <v>68</v>
      </c>
      <c r="F13" s="72"/>
      <c r="G13" s="72" t="s">
        <v>68</v>
      </c>
      <c r="H13" s="72" t="s">
        <v>68</v>
      </c>
      <c r="I13" s="175" t="s">
        <v>68</v>
      </c>
      <c r="J13" s="74"/>
      <c r="K13" s="180"/>
      <c r="L13" s="178">
        <f>F13*$P13/1000000000000</f>
        <v>0</v>
      </c>
      <c r="M13" s="179"/>
      <c r="N13" s="179"/>
      <c r="O13" s="178"/>
      <c r="P13" s="361"/>
      <c r="Q13" s="109"/>
      <c r="R13" s="109"/>
      <c r="S13" s="109"/>
      <c r="T13" s="109"/>
      <c r="U13" s="109"/>
      <c r="V13" s="109"/>
    </row>
    <row r="14" spans="1:22" s="22" customFormat="1" x14ac:dyDescent="0.2">
      <c r="A14" s="110"/>
      <c r="B14" s="174"/>
      <c r="C14" s="147"/>
      <c r="D14" s="72" t="s">
        <v>98</v>
      </c>
      <c r="E14" s="72" t="s">
        <v>68</v>
      </c>
      <c r="F14" s="91"/>
      <c r="G14" s="72" t="s">
        <v>68</v>
      </c>
      <c r="H14" s="72" t="s">
        <v>68</v>
      </c>
      <c r="I14" s="363">
        <v>200000</v>
      </c>
      <c r="J14" s="74"/>
      <c r="K14" s="180"/>
      <c r="L14" s="178">
        <f>F14*$P14/1000000000000</f>
        <v>0</v>
      </c>
      <c r="M14" s="179"/>
      <c r="N14" s="179"/>
      <c r="O14" s="178">
        <f>I14*$J14/1000000</f>
        <v>0</v>
      </c>
      <c r="P14" s="361"/>
      <c r="Q14" s="109"/>
      <c r="R14" s="109"/>
      <c r="S14" s="109"/>
      <c r="T14" s="109"/>
      <c r="U14" s="109"/>
      <c r="V14" s="109"/>
    </row>
    <row r="15" spans="1:22" s="22" customFormat="1" x14ac:dyDescent="0.2">
      <c r="A15" s="110"/>
      <c r="B15" s="174"/>
      <c r="C15" s="143">
        <v>3</v>
      </c>
      <c r="D15" s="72" t="s">
        <v>331</v>
      </c>
      <c r="E15" s="72"/>
      <c r="F15" s="91"/>
      <c r="G15" s="72"/>
      <c r="H15" s="72"/>
      <c r="I15" s="175"/>
      <c r="J15" s="176">
        <f>J16+J17</f>
        <v>0</v>
      </c>
      <c r="K15" s="180"/>
      <c r="L15" s="185">
        <f>L16+L17</f>
        <v>0</v>
      </c>
      <c r="M15" s="184">
        <v>0</v>
      </c>
      <c r="N15" s="184">
        <v>0</v>
      </c>
      <c r="O15" s="185">
        <f>O16+O17</f>
        <v>0</v>
      </c>
      <c r="P15" s="362"/>
      <c r="Q15" s="109"/>
      <c r="R15" s="109"/>
      <c r="S15" s="109"/>
      <c r="T15" s="109"/>
      <c r="U15" s="109"/>
      <c r="V15" s="109"/>
    </row>
    <row r="16" spans="1:22" s="22" customFormat="1" x14ac:dyDescent="0.2">
      <c r="A16" s="110"/>
      <c r="B16" s="174"/>
      <c r="C16" s="143"/>
      <c r="D16" s="72" t="s">
        <v>97</v>
      </c>
      <c r="E16" s="72" t="s">
        <v>68</v>
      </c>
      <c r="F16" s="91"/>
      <c r="G16" s="72" t="s">
        <v>68</v>
      </c>
      <c r="H16" s="72" t="s">
        <v>68</v>
      </c>
      <c r="I16" s="175" t="s">
        <v>68</v>
      </c>
      <c r="J16" s="74"/>
      <c r="K16" s="180"/>
      <c r="L16" s="178">
        <f>F16*$P16/1000000000000</f>
        <v>0</v>
      </c>
      <c r="M16" s="179"/>
      <c r="N16" s="179"/>
      <c r="O16" s="178"/>
      <c r="P16" s="361"/>
      <c r="Q16" s="109"/>
      <c r="R16" s="109"/>
      <c r="S16" s="109"/>
      <c r="T16" s="109"/>
      <c r="U16" s="109"/>
      <c r="V16" s="109"/>
    </row>
    <row r="17" spans="1:22" s="21" customFormat="1" x14ac:dyDescent="0.2">
      <c r="A17" s="110"/>
      <c r="B17" s="51"/>
      <c r="C17" s="149"/>
      <c r="D17" s="67" t="s">
        <v>98</v>
      </c>
      <c r="E17" s="66" t="s">
        <v>68</v>
      </c>
      <c r="F17" s="67"/>
      <c r="G17" s="66" t="s">
        <v>68</v>
      </c>
      <c r="H17" s="66" t="s">
        <v>68</v>
      </c>
      <c r="I17" s="364">
        <v>10000</v>
      </c>
      <c r="J17" s="69"/>
      <c r="K17" s="186"/>
      <c r="L17" s="182">
        <f>F17*$P17/1000000000000</f>
        <v>0</v>
      </c>
      <c r="M17" s="181"/>
      <c r="N17" s="181"/>
      <c r="O17" s="182">
        <f>I17*$J17/1000000</f>
        <v>0</v>
      </c>
      <c r="P17" s="365"/>
      <c r="Q17" s="109"/>
      <c r="R17" s="109"/>
      <c r="S17" s="109"/>
      <c r="T17" s="109"/>
      <c r="U17" s="109"/>
      <c r="V17" s="109"/>
    </row>
    <row r="18" spans="1:22" s="22" customFormat="1" ht="22.5" customHeight="1" x14ac:dyDescent="0.2">
      <c r="A18" s="110"/>
      <c r="B18" s="174" t="s">
        <v>18</v>
      </c>
      <c r="C18" s="143"/>
      <c r="D18" s="144" t="s">
        <v>38</v>
      </c>
      <c r="E18" s="120"/>
      <c r="F18" s="120"/>
      <c r="G18" s="120"/>
      <c r="H18" s="120"/>
      <c r="I18" s="244"/>
      <c r="J18" s="146">
        <f t="shared" ref="J18:O18" si="1">J19+J20+J21</f>
        <v>0</v>
      </c>
      <c r="K18" s="189">
        <f t="shared" si="1"/>
        <v>0</v>
      </c>
      <c r="L18" s="189">
        <f t="shared" si="1"/>
        <v>0</v>
      </c>
      <c r="M18" s="189">
        <f t="shared" si="1"/>
        <v>0</v>
      </c>
      <c r="N18" s="189">
        <f t="shared" si="1"/>
        <v>0</v>
      </c>
      <c r="O18" s="189">
        <f t="shared" si="1"/>
        <v>0</v>
      </c>
      <c r="P18" s="359" t="s">
        <v>332</v>
      </c>
      <c r="Q18" s="109"/>
      <c r="R18" s="109"/>
      <c r="S18" s="109"/>
      <c r="T18" s="109"/>
      <c r="U18" s="109"/>
      <c r="V18" s="109"/>
    </row>
    <row r="19" spans="1:22" s="22" customFormat="1" x14ac:dyDescent="0.2">
      <c r="A19" s="110"/>
      <c r="B19" s="174"/>
      <c r="C19" s="147">
        <v>1</v>
      </c>
      <c r="D19" s="156" t="s">
        <v>333</v>
      </c>
      <c r="E19" s="120" t="s">
        <v>68</v>
      </c>
      <c r="F19" s="120"/>
      <c r="G19" s="120" t="s">
        <v>68</v>
      </c>
      <c r="H19" s="120" t="s">
        <v>68</v>
      </c>
      <c r="I19" s="145" t="s">
        <v>68</v>
      </c>
      <c r="J19" s="108"/>
      <c r="K19" s="179"/>
      <c r="L19" s="178">
        <f>F19*$P19/1000000</f>
        <v>0</v>
      </c>
      <c r="M19" s="179"/>
      <c r="N19" s="179"/>
      <c r="O19" s="179"/>
      <c r="P19" s="361"/>
      <c r="Q19" s="109"/>
      <c r="R19" s="109"/>
      <c r="S19" s="109"/>
      <c r="T19" s="109"/>
      <c r="U19" s="109"/>
      <c r="V19" s="109"/>
    </row>
    <row r="20" spans="1:22" s="22" customFormat="1" x14ac:dyDescent="0.2">
      <c r="A20" s="110"/>
      <c r="B20" s="174"/>
      <c r="C20" s="147">
        <v>2</v>
      </c>
      <c r="D20" s="156" t="s">
        <v>334</v>
      </c>
      <c r="E20" s="120" t="s">
        <v>68</v>
      </c>
      <c r="F20" s="120"/>
      <c r="G20" s="120" t="s">
        <v>68</v>
      </c>
      <c r="H20" s="120" t="s">
        <v>68</v>
      </c>
      <c r="I20" s="145" t="s">
        <v>68</v>
      </c>
      <c r="J20" s="108"/>
      <c r="K20" s="179"/>
      <c r="L20" s="178">
        <f>F20*$P20/1000000</f>
        <v>0</v>
      </c>
      <c r="M20" s="179"/>
      <c r="N20" s="179"/>
      <c r="O20" s="179"/>
      <c r="P20" s="361"/>
      <c r="Q20" s="109"/>
      <c r="R20" s="109"/>
      <c r="S20" s="109"/>
      <c r="T20" s="109"/>
      <c r="U20" s="109"/>
      <c r="V20" s="109"/>
    </row>
    <row r="21" spans="1:22" s="22" customFormat="1" x14ac:dyDescent="0.2">
      <c r="A21" s="110"/>
      <c r="B21" s="177"/>
      <c r="C21" s="150">
        <v>3</v>
      </c>
      <c r="D21" s="366" t="s">
        <v>335</v>
      </c>
      <c r="E21" s="151" t="s">
        <v>68</v>
      </c>
      <c r="F21" s="151"/>
      <c r="G21" s="151" t="s">
        <v>68</v>
      </c>
      <c r="H21" s="151" t="s">
        <v>68</v>
      </c>
      <c r="I21" s="154" t="s">
        <v>68</v>
      </c>
      <c r="J21" s="116"/>
      <c r="K21" s="181"/>
      <c r="L21" s="182">
        <f>F21*$P21/1000000</f>
        <v>0</v>
      </c>
      <c r="M21" s="181"/>
      <c r="N21" s="181"/>
      <c r="O21" s="181"/>
      <c r="P21" s="367"/>
      <c r="Q21" s="109"/>
      <c r="R21" s="109"/>
      <c r="S21" s="109"/>
      <c r="T21" s="109"/>
      <c r="U21" s="109"/>
      <c r="V21" s="109"/>
    </row>
    <row r="22" spans="1:22" s="22" customFormat="1" x14ac:dyDescent="0.2">
      <c r="A22" s="110"/>
      <c r="B22" s="174" t="s">
        <v>19</v>
      </c>
      <c r="C22" s="143"/>
      <c r="D22" s="144" t="s">
        <v>100</v>
      </c>
      <c r="E22" s="120"/>
      <c r="F22" s="120"/>
      <c r="G22" s="120"/>
      <c r="H22" s="120"/>
      <c r="I22" s="244"/>
      <c r="J22" s="146">
        <f t="shared" ref="J22:O22" si="2">J23+J24</f>
        <v>0</v>
      </c>
      <c r="K22" s="189">
        <f t="shared" si="2"/>
        <v>0</v>
      </c>
      <c r="L22" s="189">
        <f t="shared" si="2"/>
        <v>0</v>
      </c>
      <c r="M22" s="189">
        <f t="shared" si="2"/>
        <v>0</v>
      </c>
      <c r="N22" s="189">
        <f t="shared" si="2"/>
        <v>0</v>
      </c>
      <c r="O22" s="189">
        <f t="shared" si="2"/>
        <v>0</v>
      </c>
      <c r="P22" s="109"/>
      <c r="Q22" s="109"/>
      <c r="R22" s="109"/>
      <c r="S22" s="109"/>
      <c r="T22" s="109"/>
      <c r="U22" s="109"/>
      <c r="V22" s="109"/>
    </row>
    <row r="23" spans="1:22" s="22" customFormat="1" x14ac:dyDescent="0.2">
      <c r="A23" s="110"/>
      <c r="B23" s="174"/>
      <c r="C23" s="143">
        <v>1</v>
      </c>
      <c r="D23" s="120" t="s">
        <v>336</v>
      </c>
      <c r="E23" s="120" t="s">
        <v>68</v>
      </c>
      <c r="F23" s="120" t="s">
        <v>68</v>
      </c>
      <c r="G23" s="120" t="s">
        <v>68</v>
      </c>
      <c r="H23" s="120"/>
      <c r="I23" s="145" t="s">
        <v>68</v>
      </c>
      <c r="J23" s="108"/>
      <c r="K23" s="137"/>
      <c r="L23" s="179"/>
      <c r="M23" s="179"/>
      <c r="N23" s="178">
        <f>H23*$J23/1000000</f>
        <v>0</v>
      </c>
      <c r="O23" s="179"/>
      <c r="P23" s="109"/>
      <c r="Q23" s="109"/>
      <c r="R23" s="109"/>
      <c r="S23" s="109"/>
      <c r="T23" s="109"/>
      <c r="U23" s="109"/>
      <c r="V23" s="109"/>
    </row>
    <row r="24" spans="1:22" s="22" customFormat="1" x14ac:dyDescent="0.2">
      <c r="A24" s="110"/>
      <c r="B24" s="177"/>
      <c r="C24" s="150">
        <v>2</v>
      </c>
      <c r="D24" s="151" t="s">
        <v>337</v>
      </c>
      <c r="E24" s="151" t="s">
        <v>68</v>
      </c>
      <c r="F24" s="151" t="s">
        <v>68</v>
      </c>
      <c r="G24" s="151" t="s">
        <v>68</v>
      </c>
      <c r="H24" s="151"/>
      <c r="I24" s="364">
        <v>4000</v>
      </c>
      <c r="J24" s="116"/>
      <c r="K24" s="368"/>
      <c r="L24" s="181"/>
      <c r="M24" s="181"/>
      <c r="N24" s="182">
        <f>H24*$J24/1000000</f>
        <v>0</v>
      </c>
      <c r="O24" s="181"/>
      <c r="P24" s="109"/>
      <c r="Q24" s="109"/>
      <c r="R24" s="109"/>
      <c r="S24" s="109"/>
      <c r="T24" s="109"/>
      <c r="U24" s="109"/>
      <c r="V24" s="109"/>
    </row>
    <row r="25" spans="1:22" s="22" customFormat="1" x14ac:dyDescent="0.2">
      <c r="A25" s="110"/>
      <c r="B25" s="174" t="s">
        <v>21</v>
      </c>
      <c r="C25" s="111"/>
      <c r="D25" s="309" t="s">
        <v>39</v>
      </c>
      <c r="E25" s="106"/>
      <c r="F25" s="106"/>
      <c r="G25" s="106"/>
      <c r="H25" s="106"/>
      <c r="I25" s="107"/>
      <c r="J25" s="146">
        <f t="shared" ref="J25:O25" si="3">J26</f>
        <v>0</v>
      </c>
      <c r="K25" s="189">
        <f>K26</f>
        <v>0</v>
      </c>
      <c r="L25" s="189">
        <f t="shared" si="3"/>
        <v>0</v>
      </c>
      <c r="M25" s="189">
        <f t="shared" si="3"/>
        <v>0</v>
      </c>
      <c r="N25" s="189">
        <f t="shared" si="3"/>
        <v>0</v>
      </c>
      <c r="O25" s="189">
        <f t="shared" si="3"/>
        <v>0</v>
      </c>
      <c r="P25" s="109"/>
      <c r="Q25" s="109"/>
      <c r="R25" s="109"/>
      <c r="S25" s="109"/>
      <c r="T25" s="109"/>
      <c r="U25" s="109"/>
      <c r="V25" s="109"/>
    </row>
    <row r="26" spans="1:22" s="22" customFormat="1" ht="13.5" thickBot="1" x14ac:dyDescent="0.25">
      <c r="A26" s="121"/>
      <c r="B26" s="369"/>
      <c r="C26" s="122">
        <v>1</v>
      </c>
      <c r="D26" s="126" t="s">
        <v>99</v>
      </c>
      <c r="E26" s="126" t="s">
        <v>56</v>
      </c>
      <c r="F26" s="126" t="s">
        <v>56</v>
      </c>
      <c r="G26" s="126" t="s">
        <v>56</v>
      </c>
      <c r="H26" s="126" t="s">
        <v>56</v>
      </c>
      <c r="I26" s="128" t="s">
        <v>56</v>
      </c>
      <c r="J26" s="129"/>
      <c r="K26" s="370"/>
      <c r="L26" s="371"/>
      <c r="M26" s="371"/>
      <c r="N26" s="371"/>
      <c r="O26" s="371"/>
      <c r="P26" s="109"/>
      <c r="Q26" s="109"/>
      <c r="R26" s="109"/>
      <c r="S26" s="109"/>
      <c r="T26" s="109"/>
      <c r="U26" s="109"/>
      <c r="V26" s="109"/>
    </row>
    <row r="27" spans="1:22" s="22" customFormat="1" ht="13.5" thickBot="1" x14ac:dyDescent="0.25">
      <c r="A27" s="372">
        <v>9</v>
      </c>
      <c r="B27" s="373"/>
      <c r="C27" s="272"/>
      <c r="D27" s="272" t="s">
        <v>36</v>
      </c>
      <c r="E27" s="272"/>
      <c r="F27" s="272"/>
      <c r="G27" s="272"/>
      <c r="H27" s="272"/>
      <c r="I27" s="374"/>
      <c r="J27" s="375"/>
      <c r="K27" s="376">
        <f>K4+K8+K18+K22+K25</f>
        <v>0</v>
      </c>
      <c r="L27" s="376">
        <f>L4+L8+L18+L22+L25</f>
        <v>0</v>
      </c>
      <c r="M27" s="377">
        <f>M4+M8+M18+M22+M25</f>
        <v>0</v>
      </c>
      <c r="N27" s="376">
        <f>N4+N8+N18+N22+N25</f>
        <v>0</v>
      </c>
      <c r="O27" s="377">
        <f>O4+O8+O18+O22+O25</f>
        <v>0</v>
      </c>
      <c r="P27" s="109"/>
      <c r="Q27" s="109"/>
      <c r="R27" s="109"/>
      <c r="S27" s="109"/>
      <c r="T27" s="109"/>
      <c r="U27" s="109"/>
      <c r="V27" s="109"/>
    </row>
    <row r="28" spans="1:22" s="22" customFormat="1" x14ac:dyDescent="0.2">
      <c r="A28" s="109"/>
      <c r="B28" s="378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</row>
    <row r="29" spans="1:22" s="22" customFormat="1" x14ac:dyDescent="0.2">
      <c r="A29" s="109"/>
      <c r="B29" s="378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</row>
    <row r="30" spans="1:22" s="22" customFormat="1" x14ac:dyDescent="0.2">
      <c r="A30" s="109"/>
      <c r="B30" s="378"/>
      <c r="C30" s="109"/>
      <c r="D30" s="297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</row>
  </sheetData>
  <mergeCells count="2">
    <mergeCell ref="E1:I1"/>
    <mergeCell ref="K1:O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r:id="rId1"/>
  <headerFooter alignWithMargins="0">
    <oddHeader>&amp;L&amp;"-,Regular"&amp;11Unintentional HCB Inventory&amp;C&amp;"-,Regular"&amp;11Reference Year: ______________&amp;R&amp;"-,Regular"&amp;11Country: ________________</oddHeader>
    <oddFooter>&amp;L&amp;"-,Regular"&amp;11&amp;A&amp;C&amp;"-,Regular"&amp;11Toolkit v2019&amp;R&amp;"-,Regular"&amp;11Page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view="pageBreakPreview" zoomScaleNormal="100" zoomScaleSheetLayoutView="100" workbookViewId="0">
      <selection activeCell="D26" sqref="D26"/>
    </sheetView>
  </sheetViews>
  <sheetFormatPr defaultColWidth="9.33203125" defaultRowHeight="12.75" x14ac:dyDescent="0.2"/>
  <cols>
    <col min="1" max="1" width="6.6640625" style="55" bestFit="1" customWidth="1"/>
    <col min="2" max="2" width="8.33203125" style="351" bestFit="1" customWidth="1"/>
    <col min="3" max="3" width="6.83203125" style="351" bestFit="1" customWidth="1"/>
    <col min="4" max="4" width="54.1640625" style="55" bestFit="1" customWidth="1"/>
    <col min="5" max="5" width="13.1640625" style="55" customWidth="1"/>
    <col min="6" max="6" width="13.33203125" style="55" customWidth="1"/>
    <col min="7" max="7" width="6.33203125" style="55" customWidth="1"/>
    <col min="8" max="8" width="9.5" style="55" customWidth="1"/>
    <col min="9" max="9" width="6" style="55" bestFit="1" customWidth="1"/>
    <col min="10" max="10" width="9" style="55" bestFit="1" customWidth="1"/>
    <col min="11" max="11" width="12.5" style="55" customWidth="1"/>
    <col min="12" max="22" width="9.33203125" style="55"/>
  </cols>
  <sheetData>
    <row r="1" spans="1:22" x14ac:dyDescent="0.2">
      <c r="A1" s="132"/>
      <c r="B1" s="271"/>
      <c r="C1" s="271"/>
      <c r="D1" s="300"/>
      <c r="E1" s="271" t="s">
        <v>147</v>
      </c>
      <c r="F1" s="301" t="s">
        <v>148</v>
      </c>
      <c r="G1" s="593" t="s">
        <v>385</v>
      </c>
      <c r="H1" s="593"/>
      <c r="I1" s="593"/>
      <c r="J1" s="593"/>
      <c r="K1" s="594"/>
      <c r="L1" s="109"/>
      <c r="M1" s="109"/>
      <c r="N1" s="109"/>
      <c r="O1" s="109"/>
      <c r="P1" s="109"/>
    </row>
    <row r="2" spans="1:22" ht="13.5" thickBot="1" x14ac:dyDescent="0.25">
      <c r="A2" s="121" t="s">
        <v>211</v>
      </c>
      <c r="B2" s="122" t="s">
        <v>142</v>
      </c>
      <c r="C2" s="122" t="s">
        <v>130</v>
      </c>
      <c r="D2" s="106"/>
      <c r="E2" s="111" t="s">
        <v>386</v>
      </c>
      <c r="F2" s="302" t="s">
        <v>149</v>
      </c>
      <c r="G2" s="303" t="s">
        <v>15</v>
      </c>
      <c r="H2" s="304" t="s">
        <v>0</v>
      </c>
      <c r="I2" s="304" t="s">
        <v>77</v>
      </c>
      <c r="J2" s="304" t="s">
        <v>147</v>
      </c>
      <c r="K2" s="305" t="s">
        <v>1</v>
      </c>
      <c r="L2" s="109"/>
      <c r="M2" s="109"/>
      <c r="N2" s="109"/>
      <c r="O2" s="109"/>
      <c r="P2" s="109"/>
    </row>
    <row r="3" spans="1:22" s="1" customFormat="1" x14ac:dyDescent="0.2">
      <c r="A3" s="76">
        <v>10</v>
      </c>
      <c r="B3" s="306"/>
      <c r="C3" s="306"/>
      <c r="D3" s="307" t="s">
        <v>338</v>
      </c>
      <c r="E3" s="80"/>
      <c r="F3" s="308"/>
      <c r="G3" s="590" t="s">
        <v>45</v>
      </c>
      <c r="H3" s="591"/>
      <c r="I3" s="591"/>
      <c r="J3" s="591"/>
      <c r="K3" s="592"/>
      <c r="L3" s="84"/>
      <c r="M3" s="84"/>
      <c r="N3" s="84"/>
      <c r="O3" s="84"/>
      <c r="P3" s="84"/>
      <c r="Q3" s="61"/>
      <c r="R3" s="61"/>
      <c r="S3" s="61"/>
      <c r="T3" s="61"/>
      <c r="U3" s="61"/>
      <c r="V3" s="61"/>
    </row>
    <row r="4" spans="1:22" x14ac:dyDescent="0.2">
      <c r="A4" s="110"/>
      <c r="B4" s="99" t="s">
        <v>16</v>
      </c>
      <c r="C4" s="99"/>
      <c r="D4" s="144" t="s">
        <v>40</v>
      </c>
      <c r="E4" s="309"/>
      <c r="F4" s="310"/>
      <c r="G4" s="311"/>
      <c r="H4" s="311"/>
      <c r="I4" s="311"/>
      <c r="J4" s="311"/>
      <c r="K4" s="312"/>
      <c r="L4" s="109"/>
      <c r="M4" s="109"/>
      <c r="N4" s="109"/>
      <c r="O4" s="109"/>
      <c r="P4" s="109"/>
    </row>
    <row r="5" spans="1:22" x14ac:dyDescent="0.2">
      <c r="A5" s="110"/>
      <c r="B5" s="143"/>
      <c r="C5" s="143">
        <v>1</v>
      </c>
      <c r="D5" s="72" t="s">
        <v>339</v>
      </c>
      <c r="E5" s="106"/>
      <c r="F5" s="313"/>
      <c r="G5" s="311"/>
      <c r="H5" s="303" t="s">
        <v>2</v>
      </c>
      <c r="I5" s="303" t="s">
        <v>2</v>
      </c>
      <c r="J5" s="311"/>
      <c r="K5" s="312"/>
      <c r="L5" s="109"/>
      <c r="M5" s="109"/>
      <c r="N5" s="109"/>
      <c r="O5" s="109"/>
      <c r="P5" s="109"/>
    </row>
    <row r="6" spans="1:22" ht="12" customHeight="1" x14ac:dyDescent="0.2">
      <c r="A6" s="110"/>
      <c r="B6" s="149"/>
      <c r="C6" s="149">
        <v>2</v>
      </c>
      <c r="D6" s="67" t="s">
        <v>340</v>
      </c>
      <c r="E6" s="114"/>
      <c r="F6" s="314"/>
      <c r="G6" s="315"/>
      <c r="H6" s="316"/>
      <c r="I6" s="316" t="s">
        <v>2</v>
      </c>
      <c r="J6" s="315"/>
      <c r="K6" s="317"/>
      <c r="L6" s="109"/>
      <c r="M6" s="109"/>
      <c r="N6" s="109"/>
      <c r="O6" s="109"/>
      <c r="P6" s="109"/>
    </row>
    <row r="7" spans="1:22" x14ac:dyDescent="0.2">
      <c r="A7" s="110"/>
      <c r="B7" s="99" t="s">
        <v>17</v>
      </c>
      <c r="C7" s="99"/>
      <c r="D7" s="144" t="s">
        <v>41</v>
      </c>
      <c r="E7" s="309"/>
      <c r="F7" s="310"/>
      <c r="G7" s="311"/>
      <c r="H7" s="303"/>
      <c r="I7" s="303"/>
      <c r="J7" s="311"/>
      <c r="K7" s="312"/>
      <c r="L7" s="109"/>
      <c r="M7" s="109"/>
      <c r="N7" s="109"/>
      <c r="O7" s="109"/>
      <c r="P7" s="109"/>
    </row>
    <row r="8" spans="1:22" x14ac:dyDescent="0.2">
      <c r="A8" s="110"/>
      <c r="B8" s="143"/>
      <c r="C8" s="143">
        <v>1</v>
      </c>
      <c r="D8" s="72" t="s">
        <v>341</v>
      </c>
      <c r="E8" s="106"/>
      <c r="F8" s="313"/>
      <c r="G8" s="311"/>
      <c r="H8" s="303" t="s">
        <v>2</v>
      </c>
      <c r="I8" s="303" t="s">
        <v>2</v>
      </c>
      <c r="J8" s="311"/>
      <c r="K8" s="312"/>
      <c r="L8" s="109"/>
      <c r="M8" s="109"/>
      <c r="N8" s="109"/>
      <c r="O8" s="109"/>
      <c r="P8" s="109"/>
    </row>
    <row r="9" spans="1:22" ht="25.5" x14ac:dyDescent="0.2">
      <c r="A9" s="110"/>
      <c r="B9" s="143"/>
      <c r="C9" s="143">
        <v>2</v>
      </c>
      <c r="D9" s="72" t="s">
        <v>342</v>
      </c>
      <c r="E9" s="106"/>
      <c r="F9" s="313"/>
      <c r="G9" s="311"/>
      <c r="H9" s="303" t="s">
        <v>2</v>
      </c>
      <c r="I9" s="303" t="s">
        <v>2</v>
      </c>
      <c r="J9" s="311"/>
      <c r="K9" s="312"/>
      <c r="L9" s="109"/>
      <c r="M9" s="109"/>
      <c r="N9" s="109"/>
      <c r="O9" s="109"/>
      <c r="P9" s="109"/>
    </row>
    <row r="10" spans="1:22" ht="25.5" x14ac:dyDescent="0.2">
      <c r="A10" s="110"/>
      <c r="B10" s="143"/>
      <c r="C10" s="143">
        <v>3</v>
      </c>
      <c r="D10" s="72" t="s">
        <v>343</v>
      </c>
      <c r="E10" s="106"/>
      <c r="F10" s="313"/>
      <c r="G10" s="311"/>
      <c r="H10" s="303" t="s">
        <v>2</v>
      </c>
      <c r="I10" s="303" t="s">
        <v>2</v>
      </c>
      <c r="J10" s="311"/>
      <c r="K10" s="312"/>
      <c r="L10" s="109"/>
      <c r="M10" s="109"/>
      <c r="N10" s="109"/>
      <c r="O10" s="109"/>
      <c r="P10" s="109"/>
    </row>
    <row r="11" spans="1:22" ht="25.5" x14ac:dyDescent="0.2">
      <c r="A11" s="110"/>
      <c r="B11" s="143"/>
      <c r="C11" s="143">
        <v>4</v>
      </c>
      <c r="D11" s="72" t="s">
        <v>344</v>
      </c>
      <c r="E11" s="106"/>
      <c r="F11" s="313"/>
      <c r="G11" s="311"/>
      <c r="H11" s="303" t="s">
        <v>2</v>
      </c>
      <c r="I11" s="303" t="s">
        <v>2</v>
      </c>
      <c r="J11" s="311"/>
      <c r="K11" s="312"/>
      <c r="L11" s="109"/>
      <c r="M11" s="109"/>
      <c r="N11" s="109"/>
      <c r="O11" s="109"/>
      <c r="P11" s="109"/>
    </row>
    <row r="12" spans="1:22" ht="25.5" x14ac:dyDescent="0.2">
      <c r="A12" s="110"/>
      <c r="B12" s="149"/>
      <c r="C12" s="149">
        <v>5</v>
      </c>
      <c r="D12" s="66" t="s">
        <v>345</v>
      </c>
      <c r="E12" s="114"/>
      <c r="F12" s="314"/>
      <c r="G12" s="315"/>
      <c r="H12" s="316" t="s">
        <v>2</v>
      </c>
      <c r="I12" s="316" t="s">
        <v>2</v>
      </c>
      <c r="J12" s="315"/>
      <c r="K12" s="317"/>
      <c r="L12" s="109"/>
      <c r="M12" s="109"/>
      <c r="N12" s="109"/>
      <c r="O12" s="109"/>
      <c r="P12" s="109"/>
    </row>
    <row r="13" spans="1:22" ht="25.5" x14ac:dyDescent="0.2">
      <c r="A13" s="110"/>
      <c r="B13" s="318" t="s">
        <v>18</v>
      </c>
      <c r="C13" s="318"/>
      <c r="D13" s="319" t="s">
        <v>346</v>
      </c>
      <c r="E13" s="320"/>
      <c r="F13" s="321"/>
      <c r="G13" s="322"/>
      <c r="H13" s="323"/>
      <c r="I13" s="323" t="s">
        <v>2</v>
      </c>
      <c r="J13" s="322"/>
      <c r="K13" s="324"/>
      <c r="L13" s="109"/>
      <c r="M13" s="109"/>
      <c r="N13" s="109"/>
      <c r="O13" s="109"/>
      <c r="P13" s="109"/>
    </row>
    <row r="14" spans="1:22" x14ac:dyDescent="0.2">
      <c r="A14" s="110"/>
      <c r="B14" s="318" t="s">
        <v>19</v>
      </c>
      <c r="C14" s="318"/>
      <c r="D14" s="319" t="s">
        <v>370</v>
      </c>
      <c r="E14" s="320"/>
      <c r="F14" s="321"/>
      <c r="G14" s="322"/>
      <c r="H14" s="323" t="s">
        <v>2</v>
      </c>
      <c r="I14" s="323" t="s">
        <v>2</v>
      </c>
      <c r="J14" s="322"/>
      <c r="K14" s="324"/>
      <c r="L14" s="109"/>
      <c r="M14" s="109"/>
      <c r="N14" s="109"/>
      <c r="O14" s="109"/>
      <c r="P14" s="109"/>
    </row>
    <row r="15" spans="1:22" x14ac:dyDescent="0.2">
      <c r="A15" s="110"/>
      <c r="B15" s="318" t="s">
        <v>21</v>
      </c>
      <c r="C15" s="318"/>
      <c r="D15" s="319" t="s">
        <v>347</v>
      </c>
      <c r="E15" s="320"/>
      <c r="F15" s="321"/>
      <c r="G15" s="322"/>
      <c r="H15" s="323" t="s">
        <v>2</v>
      </c>
      <c r="I15" s="323" t="s">
        <v>2</v>
      </c>
      <c r="J15" s="322"/>
      <c r="K15" s="324"/>
      <c r="L15" s="109"/>
      <c r="M15" s="109"/>
      <c r="N15" s="109"/>
      <c r="O15" s="109"/>
      <c r="P15" s="109"/>
    </row>
    <row r="16" spans="1:22" x14ac:dyDescent="0.2">
      <c r="A16" s="110"/>
      <c r="B16" s="99" t="s">
        <v>22</v>
      </c>
      <c r="C16" s="99"/>
      <c r="D16" s="144" t="s">
        <v>348</v>
      </c>
      <c r="E16" s="309"/>
      <c r="F16" s="325">
        <f>F17+F18+F19+F20</f>
        <v>0</v>
      </c>
      <c r="G16" s="311"/>
      <c r="H16" s="303"/>
      <c r="I16" s="303"/>
      <c r="J16" s="326">
        <f>J17+J18+J19+J20</f>
        <v>0</v>
      </c>
      <c r="K16" s="312"/>
      <c r="L16" s="109"/>
      <c r="M16" s="109"/>
      <c r="N16" s="109"/>
      <c r="O16" s="109"/>
      <c r="P16" s="109"/>
    </row>
    <row r="17" spans="1:16" x14ac:dyDescent="0.2">
      <c r="A17" s="110"/>
      <c r="B17" s="144"/>
      <c r="C17" s="99"/>
      <c r="D17" s="120" t="s">
        <v>84</v>
      </c>
      <c r="E17" s="168"/>
      <c r="F17" s="327"/>
      <c r="G17" s="328"/>
      <c r="H17" s="329"/>
      <c r="I17" s="329"/>
      <c r="J17" s="326">
        <f>E17*F17/1000000</f>
        <v>0</v>
      </c>
      <c r="K17" s="330"/>
      <c r="L17" s="109"/>
      <c r="M17" s="109"/>
      <c r="N17" s="109"/>
      <c r="O17" s="109"/>
      <c r="P17" s="109"/>
    </row>
    <row r="18" spans="1:16" x14ac:dyDescent="0.2">
      <c r="A18" s="110"/>
      <c r="B18" s="99"/>
      <c r="C18" s="99"/>
      <c r="D18" s="120" t="s">
        <v>85</v>
      </c>
      <c r="E18" s="168"/>
      <c r="F18" s="327"/>
      <c r="G18" s="328"/>
      <c r="H18" s="329"/>
      <c r="I18" s="329"/>
      <c r="J18" s="326">
        <f>E18*F18/1000000</f>
        <v>0</v>
      </c>
      <c r="K18" s="330"/>
      <c r="L18" s="109"/>
      <c r="M18" s="109"/>
      <c r="N18" s="109"/>
      <c r="O18" s="109"/>
      <c r="P18" s="109"/>
    </row>
    <row r="19" spans="1:16" x14ac:dyDescent="0.2">
      <c r="A19" s="110"/>
      <c r="B19" s="99"/>
      <c r="C19" s="99"/>
      <c r="D19" s="120" t="s">
        <v>86</v>
      </c>
      <c r="E19" s="168"/>
      <c r="F19" s="327"/>
      <c r="G19" s="328"/>
      <c r="H19" s="329"/>
      <c r="I19" s="329"/>
      <c r="J19" s="326">
        <f>E19*F19/1000000</f>
        <v>0</v>
      </c>
      <c r="K19" s="330"/>
      <c r="L19" s="109"/>
      <c r="M19" s="109"/>
      <c r="N19" s="109"/>
      <c r="O19" s="109"/>
      <c r="P19" s="109"/>
    </row>
    <row r="20" spans="1:16" x14ac:dyDescent="0.2">
      <c r="A20" s="110"/>
      <c r="B20" s="99"/>
      <c r="C20" s="99"/>
      <c r="D20" s="120" t="s">
        <v>87</v>
      </c>
      <c r="E20" s="168"/>
      <c r="F20" s="327"/>
      <c r="G20" s="328"/>
      <c r="H20" s="329"/>
      <c r="I20" s="329"/>
      <c r="J20" s="326">
        <f>E20*F20/1000000</f>
        <v>0</v>
      </c>
      <c r="K20" s="330"/>
      <c r="L20" s="109"/>
      <c r="M20" s="109"/>
      <c r="N20" s="109"/>
      <c r="O20" s="109"/>
      <c r="P20" s="109"/>
    </row>
    <row r="21" spans="1:16" x14ac:dyDescent="0.2">
      <c r="A21" s="110"/>
      <c r="B21" s="99"/>
      <c r="C21" s="143">
        <v>1</v>
      </c>
      <c r="D21" s="120" t="s">
        <v>43</v>
      </c>
      <c r="E21" s="106"/>
      <c r="F21" s="313"/>
      <c r="G21" s="311"/>
      <c r="H21" s="303" t="s">
        <v>2</v>
      </c>
      <c r="I21" s="303" t="s">
        <v>2</v>
      </c>
      <c r="J21" s="311"/>
      <c r="K21" s="312"/>
      <c r="L21" s="109"/>
      <c r="M21" s="109"/>
      <c r="N21" s="109"/>
      <c r="O21" s="109"/>
      <c r="P21" s="109"/>
    </row>
    <row r="22" spans="1:16" x14ac:dyDescent="0.2">
      <c r="A22" s="110"/>
      <c r="B22" s="149"/>
      <c r="C22" s="149">
        <v>2</v>
      </c>
      <c r="D22" s="151" t="s">
        <v>44</v>
      </c>
      <c r="E22" s="114"/>
      <c r="F22" s="314"/>
      <c r="G22" s="315"/>
      <c r="H22" s="316" t="s">
        <v>2</v>
      </c>
      <c r="I22" s="316" t="s">
        <v>2</v>
      </c>
      <c r="J22" s="315"/>
      <c r="K22" s="317"/>
      <c r="L22" s="109"/>
      <c r="M22" s="109"/>
      <c r="N22" s="109"/>
      <c r="O22" s="109"/>
      <c r="P22" s="109"/>
    </row>
    <row r="23" spans="1:16" ht="25.5" x14ac:dyDescent="0.2">
      <c r="A23" s="110"/>
      <c r="B23" s="331" t="s">
        <v>24</v>
      </c>
      <c r="C23" s="331"/>
      <c r="D23" s="319" t="s">
        <v>349</v>
      </c>
      <c r="E23" s="332"/>
      <c r="F23" s="333"/>
      <c r="G23" s="322"/>
      <c r="H23" s="323" t="s">
        <v>2</v>
      </c>
      <c r="I23" s="323" t="s">
        <v>2</v>
      </c>
      <c r="J23" s="322"/>
      <c r="K23" s="324"/>
      <c r="L23" s="109"/>
      <c r="M23" s="109"/>
      <c r="N23" s="109"/>
      <c r="O23" s="109"/>
      <c r="P23" s="109"/>
    </row>
    <row r="24" spans="1:16" x14ac:dyDescent="0.2">
      <c r="A24" s="110"/>
      <c r="B24" s="331" t="s">
        <v>26</v>
      </c>
      <c r="C24" s="331"/>
      <c r="D24" s="319" t="s">
        <v>350</v>
      </c>
      <c r="E24" s="332"/>
      <c r="F24" s="333"/>
      <c r="G24" s="322"/>
      <c r="H24" s="323" t="s">
        <v>2</v>
      </c>
      <c r="I24" s="323" t="s">
        <v>2</v>
      </c>
      <c r="J24" s="322"/>
      <c r="K24" s="324"/>
      <c r="L24" s="109"/>
      <c r="M24" s="109"/>
      <c r="N24" s="109"/>
      <c r="O24" s="109"/>
      <c r="P24" s="109"/>
    </row>
    <row r="25" spans="1:16" x14ac:dyDescent="0.2">
      <c r="A25" s="110"/>
      <c r="B25" s="331" t="s">
        <v>210</v>
      </c>
      <c r="C25" s="331"/>
      <c r="D25" s="319" t="s">
        <v>351</v>
      </c>
      <c r="E25" s="332"/>
      <c r="F25" s="333"/>
      <c r="G25" s="322"/>
      <c r="H25" s="323" t="s">
        <v>2</v>
      </c>
      <c r="I25" s="323" t="s">
        <v>2</v>
      </c>
      <c r="J25" s="322"/>
      <c r="K25" s="324"/>
      <c r="L25" s="109"/>
      <c r="M25" s="109"/>
      <c r="N25" s="109"/>
      <c r="O25" s="109"/>
      <c r="P25" s="109"/>
    </row>
    <row r="26" spans="1:16" x14ac:dyDescent="0.2">
      <c r="A26" s="110"/>
      <c r="B26" s="334" t="s">
        <v>27</v>
      </c>
      <c r="C26" s="334"/>
      <c r="D26" s="319" t="s">
        <v>352</v>
      </c>
      <c r="E26" s="335"/>
      <c r="F26" s="336"/>
      <c r="G26" s="337"/>
      <c r="H26" s="323" t="s">
        <v>2</v>
      </c>
      <c r="I26" s="323" t="s">
        <v>2</v>
      </c>
      <c r="J26" s="337"/>
      <c r="K26" s="338"/>
      <c r="L26" s="109"/>
      <c r="M26" s="109"/>
      <c r="N26" s="109"/>
      <c r="O26" s="109"/>
      <c r="P26" s="109"/>
    </row>
    <row r="27" spans="1:16" x14ac:dyDescent="0.2">
      <c r="A27" s="110"/>
      <c r="B27" s="339" t="s">
        <v>220</v>
      </c>
      <c r="C27" s="339"/>
      <c r="D27" s="340" t="s">
        <v>353</v>
      </c>
      <c r="E27" s="341"/>
      <c r="F27" s="342"/>
      <c r="G27" s="315"/>
      <c r="H27" s="316" t="s">
        <v>2</v>
      </c>
      <c r="I27" s="316" t="s">
        <v>2</v>
      </c>
      <c r="J27" s="315"/>
      <c r="K27" s="317"/>
      <c r="L27" s="109"/>
      <c r="M27" s="109"/>
      <c r="N27" s="109"/>
      <c r="O27" s="109"/>
      <c r="P27" s="109"/>
    </row>
    <row r="28" spans="1:16" x14ac:dyDescent="0.2">
      <c r="A28" s="110"/>
      <c r="B28" s="331" t="s">
        <v>58</v>
      </c>
      <c r="C28" s="331"/>
      <c r="D28" s="319" t="s">
        <v>354</v>
      </c>
      <c r="E28" s="332"/>
      <c r="F28" s="333"/>
      <c r="G28" s="322"/>
      <c r="H28" s="323" t="s">
        <v>2</v>
      </c>
      <c r="I28" s="323" t="s">
        <v>2</v>
      </c>
      <c r="J28" s="322"/>
      <c r="K28" s="324"/>
      <c r="L28" s="109"/>
      <c r="M28" s="109"/>
      <c r="N28" s="109"/>
      <c r="O28" s="109"/>
      <c r="P28" s="109"/>
    </row>
    <row r="29" spans="1:16" ht="13.5" thickBot="1" x14ac:dyDescent="0.25">
      <c r="A29" s="110"/>
      <c r="B29" s="99" t="s">
        <v>356</v>
      </c>
      <c r="C29" s="99"/>
      <c r="D29" s="163" t="s">
        <v>355</v>
      </c>
      <c r="E29" s="309"/>
      <c r="F29" s="310"/>
      <c r="G29" s="311"/>
      <c r="H29" s="323" t="s">
        <v>2</v>
      </c>
      <c r="I29" s="323" t="s">
        <v>2</v>
      </c>
      <c r="J29" s="311"/>
      <c r="K29" s="312"/>
      <c r="L29" s="109"/>
      <c r="M29" s="109"/>
      <c r="N29" s="109"/>
      <c r="O29" s="109"/>
      <c r="P29" s="109"/>
    </row>
    <row r="30" spans="1:16" ht="13.5" thickBot="1" x14ac:dyDescent="0.25">
      <c r="A30" s="343">
        <v>10</v>
      </c>
      <c r="B30" s="344"/>
      <c r="C30" s="345"/>
      <c r="D30" s="345" t="s">
        <v>208</v>
      </c>
      <c r="E30" s="345"/>
      <c r="F30" s="346"/>
      <c r="G30" s="347"/>
      <c r="H30" s="347"/>
      <c r="I30" s="347"/>
      <c r="J30" s="348">
        <f>J4+J7+J13+J14+J15+J16+J23+J24+J25+J26+J27+J28+J29</f>
        <v>0</v>
      </c>
      <c r="K30" s="349">
        <f>K4+K7+K13+K14+K15+K16+K23+K24+K25+K26+K27+K28+K29</f>
        <v>0</v>
      </c>
      <c r="L30" s="109"/>
      <c r="M30" s="109"/>
      <c r="N30" s="109"/>
      <c r="O30" s="109"/>
      <c r="P30" s="109"/>
    </row>
    <row r="31" spans="1:16" x14ac:dyDescent="0.2">
      <c r="A31" s="109"/>
      <c r="B31" s="350"/>
      <c r="C31" s="350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</row>
    <row r="32" spans="1:16" x14ac:dyDescent="0.2">
      <c r="A32" s="109"/>
      <c r="B32" s="350"/>
      <c r="C32" s="350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</row>
  </sheetData>
  <mergeCells count="2">
    <mergeCell ref="G3:K3"/>
    <mergeCell ref="G1:K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7" orientation="landscape" r:id="rId1"/>
  <headerFooter alignWithMargins="0">
    <oddHeader>&amp;L&amp;"-,Regular"&amp;11Unintentional HCB Inventory&amp;C&amp;"-,Regular"&amp;11Reference Year: ______________&amp;R&amp;"-,Regular"&amp;11Country: ________________</oddHeader>
    <oddFooter>&amp;L&amp;"-,Regular"&amp;11&amp;A&amp;C&amp;"-,Regular"&amp;11Toolkit v2019&amp;R&amp;"-,Regular"&amp;11Page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7"/>
  <sheetViews>
    <sheetView view="pageBreakPreview" zoomScale="80" zoomScaleNormal="100" zoomScaleSheetLayoutView="80" workbookViewId="0">
      <selection activeCell="D1" sqref="D1"/>
    </sheetView>
  </sheetViews>
  <sheetFormatPr defaultColWidth="12" defaultRowHeight="12.75" x14ac:dyDescent="0.2"/>
  <cols>
    <col min="1" max="1" width="6.6640625" style="55" bestFit="1" customWidth="1"/>
    <col min="2" max="2" width="7" style="55" customWidth="1"/>
    <col min="3" max="3" width="6.6640625" style="55" customWidth="1"/>
    <col min="4" max="4" width="34" style="55" customWidth="1"/>
    <col min="5" max="5" width="9" style="55" customWidth="1"/>
    <col min="6" max="6" width="6.83203125" style="55" bestFit="1" customWidth="1"/>
    <col min="7" max="7" width="6" style="55" bestFit="1" customWidth="1"/>
    <col min="8" max="8" width="9" style="55" bestFit="1" customWidth="1"/>
    <col min="9" max="9" width="8.5" style="55" customWidth="1"/>
    <col min="10" max="10" width="12" style="55" customWidth="1"/>
    <col min="11" max="11" width="14.6640625" style="55" bestFit="1" customWidth="1"/>
    <col min="12" max="12" width="12.33203125" style="55" bestFit="1" customWidth="1"/>
    <col min="13" max="14" width="10.6640625" style="55" customWidth="1"/>
    <col min="15" max="15" width="12.5" style="55" customWidth="1"/>
    <col min="16" max="16" width="11.33203125" style="55" customWidth="1"/>
    <col min="17" max="17" width="16.6640625" style="55" customWidth="1"/>
    <col min="18" max="22" width="12" style="55"/>
  </cols>
  <sheetData>
    <row r="1" spans="1:22" s="2" customFormat="1" x14ac:dyDescent="0.2">
      <c r="A1" s="132"/>
      <c r="B1" s="133"/>
      <c r="C1" s="393"/>
      <c r="D1" s="300"/>
      <c r="E1" s="549" t="s">
        <v>379</v>
      </c>
      <c r="F1" s="550"/>
      <c r="G1" s="550"/>
      <c r="H1" s="550"/>
      <c r="I1" s="550"/>
      <c r="J1" s="551"/>
      <c r="K1" s="134" t="s">
        <v>88</v>
      </c>
      <c r="L1" s="541" t="s">
        <v>90</v>
      </c>
      <c r="M1" s="542"/>
      <c r="N1" s="542"/>
      <c r="O1" s="542"/>
      <c r="P1" s="542"/>
      <c r="Q1" s="543"/>
      <c r="R1" s="55"/>
      <c r="S1" s="55"/>
      <c r="T1" s="55"/>
      <c r="U1" s="55"/>
      <c r="V1" s="55"/>
    </row>
    <row r="2" spans="1:22" s="2" customFormat="1" x14ac:dyDescent="0.2">
      <c r="A2" s="110"/>
      <c r="B2" s="111"/>
      <c r="C2" s="166"/>
      <c r="D2" s="106"/>
      <c r="E2" s="111"/>
      <c r="F2" s="111"/>
      <c r="G2" s="117"/>
      <c r="H2" s="117"/>
      <c r="I2" s="547" t="s">
        <v>1</v>
      </c>
      <c r="J2" s="548"/>
      <c r="K2" s="136" t="s">
        <v>89</v>
      </c>
      <c r="L2" s="137" t="s">
        <v>380</v>
      </c>
      <c r="M2" s="137" t="s">
        <v>380</v>
      </c>
      <c r="N2" s="137" t="s">
        <v>380</v>
      </c>
      <c r="O2" s="137" t="s">
        <v>380</v>
      </c>
      <c r="P2" s="137" t="s">
        <v>380</v>
      </c>
      <c r="Q2" s="513" t="s">
        <v>380</v>
      </c>
      <c r="R2" s="55"/>
      <c r="S2" s="55"/>
      <c r="T2" s="55"/>
      <c r="U2" s="55"/>
      <c r="V2" s="55"/>
    </row>
    <row r="3" spans="1:22" s="2" customFormat="1" ht="13.5" thickBot="1" x14ac:dyDescent="0.25">
      <c r="A3" s="121" t="s">
        <v>211</v>
      </c>
      <c r="B3" s="122" t="s">
        <v>142</v>
      </c>
      <c r="C3" s="395" t="s">
        <v>130</v>
      </c>
      <c r="D3" s="126"/>
      <c r="E3" s="122" t="s">
        <v>15</v>
      </c>
      <c r="F3" s="122" t="s">
        <v>0</v>
      </c>
      <c r="G3" s="122" t="s">
        <v>77</v>
      </c>
      <c r="H3" s="123" t="s">
        <v>147</v>
      </c>
      <c r="I3" s="514" t="s">
        <v>131</v>
      </c>
      <c r="J3" s="128" t="s">
        <v>102</v>
      </c>
      <c r="K3" s="515"/>
      <c r="L3" s="516" t="s">
        <v>15</v>
      </c>
      <c r="M3" s="516" t="s">
        <v>0</v>
      </c>
      <c r="N3" s="516" t="s">
        <v>77</v>
      </c>
      <c r="O3" s="516" t="s">
        <v>147</v>
      </c>
      <c r="P3" s="516" t="s">
        <v>46</v>
      </c>
      <c r="Q3" s="517" t="s">
        <v>102</v>
      </c>
      <c r="R3" s="55"/>
      <c r="S3" s="55"/>
      <c r="T3" s="55"/>
      <c r="U3" s="55"/>
      <c r="V3" s="55"/>
    </row>
    <row r="4" spans="1:22" s="2" customFormat="1" x14ac:dyDescent="0.2">
      <c r="A4" s="518">
        <v>1</v>
      </c>
      <c r="B4" s="519"/>
      <c r="C4" s="520"/>
      <c r="D4" s="341" t="s">
        <v>12</v>
      </c>
      <c r="E4" s="341"/>
      <c r="F4" s="341"/>
      <c r="G4" s="341"/>
      <c r="H4" s="341"/>
      <c r="I4" s="341"/>
      <c r="J4" s="521"/>
      <c r="K4" s="159"/>
      <c r="L4" s="192"/>
      <c r="M4" s="192"/>
      <c r="N4" s="192"/>
      <c r="O4" s="192"/>
      <c r="P4" s="192"/>
      <c r="Q4" s="522"/>
      <c r="R4" s="55"/>
      <c r="S4" s="55"/>
      <c r="T4" s="55"/>
      <c r="U4" s="55"/>
      <c r="V4" s="55"/>
    </row>
    <row r="5" spans="1:22" s="2" customFormat="1" x14ac:dyDescent="0.2">
      <c r="A5" s="355"/>
      <c r="B5" s="399" t="s">
        <v>16</v>
      </c>
      <c r="C5" s="400"/>
      <c r="D5" s="309" t="s">
        <v>109</v>
      </c>
      <c r="E5" s="309"/>
      <c r="F5" s="309"/>
      <c r="G5" s="309"/>
      <c r="H5" s="309"/>
      <c r="I5" s="309"/>
      <c r="J5" s="523"/>
      <c r="K5" s="146">
        <f t="shared" ref="K5:Q5" si="0">K6+K7+K8+K9</f>
        <v>0</v>
      </c>
      <c r="L5" s="189">
        <f t="shared" si="0"/>
        <v>0</v>
      </c>
      <c r="M5" s="188">
        <f t="shared" si="0"/>
        <v>0</v>
      </c>
      <c r="N5" s="188">
        <f t="shared" si="0"/>
        <v>0</v>
      </c>
      <c r="O5" s="188">
        <f t="shared" si="0"/>
        <v>0</v>
      </c>
      <c r="P5" s="189">
        <f t="shared" si="0"/>
        <v>0</v>
      </c>
      <c r="Q5" s="524">
        <f t="shared" si="0"/>
        <v>0</v>
      </c>
      <c r="R5" s="55"/>
      <c r="S5" s="55"/>
      <c r="T5" s="55"/>
      <c r="U5" s="55"/>
      <c r="V5" s="55"/>
    </row>
    <row r="6" spans="1:22" s="4" customFormat="1" x14ac:dyDescent="0.2">
      <c r="A6" s="110"/>
      <c r="B6" s="111"/>
      <c r="C6" s="166">
        <v>1</v>
      </c>
      <c r="D6" s="167" t="s">
        <v>168</v>
      </c>
      <c r="E6" s="168"/>
      <c r="F6" s="106"/>
      <c r="G6" s="106" t="s">
        <v>68</v>
      </c>
      <c r="H6" s="106" t="s">
        <v>68</v>
      </c>
      <c r="I6" s="106"/>
      <c r="J6" s="107"/>
      <c r="K6" s="108"/>
      <c r="L6" s="189">
        <f>E6*$K6/1000000</f>
        <v>0</v>
      </c>
      <c r="M6" s="188"/>
      <c r="N6" s="188"/>
      <c r="O6" s="188"/>
      <c r="P6" s="189">
        <f t="shared" ref="P6:Q9" si="1">I6*$K6/1000000</f>
        <v>0</v>
      </c>
      <c r="Q6" s="54">
        <f t="shared" si="1"/>
        <v>0</v>
      </c>
      <c r="R6" s="55"/>
      <c r="S6" s="55"/>
      <c r="T6" s="55"/>
      <c r="U6" s="55"/>
      <c r="V6" s="55"/>
    </row>
    <row r="7" spans="1:22" s="4" customFormat="1" x14ac:dyDescent="0.2">
      <c r="A7" s="110"/>
      <c r="B7" s="111"/>
      <c r="C7" s="166">
        <v>2</v>
      </c>
      <c r="D7" s="167" t="s">
        <v>169</v>
      </c>
      <c r="E7" s="31">
        <v>1000</v>
      </c>
      <c r="F7" s="106"/>
      <c r="G7" s="106" t="s">
        <v>68</v>
      </c>
      <c r="H7" s="106" t="s">
        <v>68</v>
      </c>
      <c r="I7" s="106"/>
      <c r="J7" s="107"/>
      <c r="K7" s="108"/>
      <c r="L7" s="189">
        <f>E7*$K7/1000000</f>
        <v>0</v>
      </c>
      <c r="M7" s="188"/>
      <c r="N7" s="188"/>
      <c r="O7" s="188"/>
      <c r="P7" s="189">
        <f t="shared" si="1"/>
        <v>0</v>
      </c>
      <c r="Q7" s="54">
        <f t="shared" si="1"/>
        <v>0</v>
      </c>
      <c r="R7" s="55"/>
      <c r="S7" s="55"/>
      <c r="T7" s="55"/>
      <c r="U7" s="55"/>
      <c r="V7" s="55"/>
    </row>
    <row r="8" spans="1:22" s="4" customFormat="1" x14ac:dyDescent="0.2">
      <c r="A8" s="110"/>
      <c r="B8" s="111"/>
      <c r="C8" s="166">
        <v>3</v>
      </c>
      <c r="D8" s="167" t="s">
        <v>170</v>
      </c>
      <c r="E8" s="31">
        <v>500</v>
      </c>
      <c r="F8" s="106"/>
      <c r="G8" s="106" t="s">
        <v>68</v>
      </c>
      <c r="H8" s="106" t="s">
        <v>68</v>
      </c>
      <c r="I8" s="106"/>
      <c r="J8" s="107"/>
      <c r="K8" s="108"/>
      <c r="L8" s="189">
        <f>E8*$K8/1000000</f>
        <v>0</v>
      </c>
      <c r="M8" s="188"/>
      <c r="N8" s="188"/>
      <c r="O8" s="188"/>
      <c r="P8" s="189">
        <f t="shared" si="1"/>
        <v>0</v>
      </c>
      <c r="Q8" s="54">
        <f t="shared" si="1"/>
        <v>0</v>
      </c>
      <c r="R8" s="55"/>
      <c r="S8" s="55"/>
      <c r="T8" s="55"/>
      <c r="U8" s="55"/>
      <c r="V8" s="55"/>
    </row>
    <row r="9" spans="1:22" s="4" customFormat="1" ht="25.5" x14ac:dyDescent="0.2">
      <c r="A9" s="110"/>
      <c r="B9" s="113"/>
      <c r="C9" s="169">
        <v>4</v>
      </c>
      <c r="D9" s="130" t="s">
        <v>47</v>
      </c>
      <c r="E9" s="32">
        <v>100</v>
      </c>
      <c r="F9" s="114"/>
      <c r="G9" s="114" t="s">
        <v>68</v>
      </c>
      <c r="H9" s="114" t="s">
        <v>68</v>
      </c>
      <c r="I9" s="114"/>
      <c r="J9" s="115"/>
      <c r="K9" s="116"/>
      <c r="L9" s="190">
        <f>E9*$K9/1000000</f>
        <v>0</v>
      </c>
      <c r="M9" s="192"/>
      <c r="N9" s="192"/>
      <c r="O9" s="192"/>
      <c r="P9" s="190">
        <f t="shared" si="1"/>
        <v>0</v>
      </c>
      <c r="Q9" s="56">
        <f t="shared" si="1"/>
        <v>0</v>
      </c>
      <c r="R9" s="55"/>
      <c r="S9" s="55"/>
      <c r="T9" s="55"/>
      <c r="U9" s="55"/>
      <c r="V9" s="55"/>
    </row>
    <row r="10" spans="1:22" s="2" customFormat="1" x14ac:dyDescent="0.2">
      <c r="A10" s="355"/>
      <c r="B10" s="399" t="s">
        <v>17</v>
      </c>
      <c r="C10" s="400"/>
      <c r="D10" s="85" t="s">
        <v>108</v>
      </c>
      <c r="E10" s="31"/>
      <c r="F10" s="309"/>
      <c r="G10" s="309"/>
      <c r="H10" s="309"/>
      <c r="I10" s="309"/>
      <c r="J10" s="523"/>
      <c r="K10" s="146">
        <f t="shared" ref="K10:Q10" si="2">K11+K12+K13+K14</f>
        <v>0</v>
      </c>
      <c r="L10" s="189">
        <f t="shared" si="2"/>
        <v>0</v>
      </c>
      <c r="M10" s="188">
        <f t="shared" si="2"/>
        <v>0</v>
      </c>
      <c r="N10" s="188">
        <f t="shared" si="2"/>
        <v>0</v>
      </c>
      <c r="O10" s="188">
        <f t="shared" si="2"/>
        <v>0</v>
      </c>
      <c r="P10" s="189">
        <f t="shared" si="2"/>
        <v>0</v>
      </c>
      <c r="Q10" s="524">
        <f t="shared" si="2"/>
        <v>0</v>
      </c>
      <c r="R10" s="55"/>
      <c r="S10" s="55"/>
      <c r="T10" s="55"/>
      <c r="U10" s="55"/>
      <c r="V10" s="55"/>
    </row>
    <row r="11" spans="1:22" s="4" customFormat="1" x14ac:dyDescent="0.2">
      <c r="A11" s="110"/>
      <c r="B11" s="111"/>
      <c r="C11" s="166">
        <v>1</v>
      </c>
      <c r="D11" s="167" t="s">
        <v>168</v>
      </c>
      <c r="E11" s="31"/>
      <c r="F11" s="106"/>
      <c r="G11" s="106" t="s">
        <v>68</v>
      </c>
      <c r="H11" s="106" t="s">
        <v>68</v>
      </c>
      <c r="I11" s="168"/>
      <c r="J11" s="107"/>
      <c r="K11" s="108"/>
      <c r="L11" s="189">
        <f>E11*$K11/1000000</f>
        <v>0</v>
      </c>
      <c r="M11" s="188"/>
      <c r="N11" s="188"/>
      <c r="O11" s="188"/>
      <c r="P11" s="189">
        <f t="shared" ref="P11:Q14" si="3">I11*$K11/1000000</f>
        <v>0</v>
      </c>
      <c r="Q11" s="54">
        <f t="shared" si="3"/>
        <v>0</v>
      </c>
      <c r="R11" s="55"/>
      <c r="S11" s="55"/>
      <c r="T11" s="55"/>
      <c r="U11" s="55"/>
      <c r="V11" s="55"/>
    </row>
    <row r="12" spans="1:22" s="4" customFormat="1" x14ac:dyDescent="0.2">
      <c r="A12" s="110"/>
      <c r="B12" s="111"/>
      <c r="C12" s="166">
        <v>2</v>
      </c>
      <c r="D12" s="167" t="s">
        <v>169</v>
      </c>
      <c r="E12" s="31"/>
      <c r="F12" s="106"/>
      <c r="G12" s="106" t="s">
        <v>68</v>
      </c>
      <c r="H12" s="106" t="s">
        <v>68</v>
      </c>
      <c r="I12" s="168"/>
      <c r="J12" s="107"/>
      <c r="K12" s="108"/>
      <c r="L12" s="189">
        <f>E12*$K12/1000000</f>
        <v>0</v>
      </c>
      <c r="M12" s="188"/>
      <c r="N12" s="188"/>
      <c r="O12" s="188"/>
      <c r="P12" s="189">
        <f t="shared" si="3"/>
        <v>0</v>
      </c>
      <c r="Q12" s="54">
        <f t="shared" si="3"/>
        <v>0</v>
      </c>
      <c r="R12" s="55"/>
      <c r="S12" s="55"/>
      <c r="T12" s="55"/>
      <c r="U12" s="55"/>
      <c r="V12" s="55"/>
    </row>
    <row r="13" spans="1:22" s="4" customFormat="1" x14ac:dyDescent="0.2">
      <c r="A13" s="110"/>
      <c r="B13" s="111"/>
      <c r="C13" s="166">
        <v>3</v>
      </c>
      <c r="D13" s="167" t="s">
        <v>170</v>
      </c>
      <c r="E13" s="31">
        <v>2000</v>
      </c>
      <c r="F13" s="106"/>
      <c r="G13" s="106" t="s">
        <v>68</v>
      </c>
      <c r="H13" s="106" t="s">
        <v>68</v>
      </c>
      <c r="I13" s="168"/>
      <c r="J13" s="107"/>
      <c r="K13" s="108"/>
      <c r="L13" s="189">
        <f>E13*$K13/1000000</f>
        <v>0</v>
      </c>
      <c r="M13" s="188"/>
      <c r="N13" s="188"/>
      <c r="O13" s="188"/>
      <c r="P13" s="189">
        <f t="shared" si="3"/>
        <v>0</v>
      </c>
      <c r="Q13" s="54">
        <f t="shared" si="3"/>
        <v>0</v>
      </c>
      <c r="R13" s="55"/>
      <c r="S13" s="55"/>
      <c r="T13" s="55"/>
      <c r="U13" s="55"/>
      <c r="V13" s="55"/>
    </row>
    <row r="14" spans="1:22" s="4" customFormat="1" ht="25.5" x14ac:dyDescent="0.2">
      <c r="A14" s="110"/>
      <c r="B14" s="113"/>
      <c r="C14" s="169">
        <v>4</v>
      </c>
      <c r="D14" s="130" t="s">
        <v>47</v>
      </c>
      <c r="E14" s="31">
        <v>500</v>
      </c>
      <c r="F14" s="114"/>
      <c r="G14" s="114" t="s">
        <v>68</v>
      </c>
      <c r="H14" s="114" t="s">
        <v>68</v>
      </c>
      <c r="I14" s="170"/>
      <c r="J14" s="115"/>
      <c r="K14" s="116"/>
      <c r="L14" s="206">
        <f>E14*$K14/1000000</f>
        <v>0</v>
      </c>
      <c r="M14" s="192"/>
      <c r="N14" s="192"/>
      <c r="O14" s="192"/>
      <c r="P14" s="190">
        <f t="shared" si="3"/>
        <v>0</v>
      </c>
      <c r="Q14" s="56">
        <f t="shared" si="3"/>
        <v>0</v>
      </c>
      <c r="R14" s="55"/>
      <c r="S14" s="55"/>
      <c r="T14" s="55"/>
      <c r="U14" s="55"/>
      <c r="V14" s="55"/>
    </row>
    <row r="15" spans="1:22" s="2" customFormat="1" x14ac:dyDescent="0.2">
      <c r="A15" s="355"/>
      <c r="B15" s="399" t="s">
        <v>18</v>
      </c>
      <c r="C15" s="400"/>
      <c r="D15" s="544" t="s">
        <v>172</v>
      </c>
      <c r="E15" s="545"/>
      <c r="F15" s="546"/>
      <c r="G15" s="309"/>
      <c r="H15" s="309"/>
      <c r="I15" s="309"/>
      <c r="J15" s="523"/>
      <c r="K15" s="146">
        <f t="shared" ref="K15:Q15" si="4">K16+K17+K18+K19</f>
        <v>0</v>
      </c>
      <c r="L15" s="189">
        <f t="shared" si="4"/>
        <v>0</v>
      </c>
      <c r="M15" s="188">
        <f t="shared" si="4"/>
        <v>0</v>
      </c>
      <c r="N15" s="188">
        <f t="shared" si="4"/>
        <v>0</v>
      </c>
      <c r="O15" s="188">
        <f t="shared" si="4"/>
        <v>0</v>
      </c>
      <c r="P15" s="189">
        <f t="shared" si="4"/>
        <v>0</v>
      </c>
      <c r="Q15" s="524">
        <f t="shared" si="4"/>
        <v>0</v>
      </c>
      <c r="R15" s="55"/>
      <c r="S15" s="55"/>
      <c r="T15" s="55"/>
      <c r="U15" s="55"/>
      <c r="V15" s="55"/>
    </row>
    <row r="16" spans="1:22" s="4" customFormat="1" ht="25.5" x14ac:dyDescent="0.2">
      <c r="A16" s="110"/>
      <c r="B16" s="111"/>
      <c r="C16" s="166">
        <v>1</v>
      </c>
      <c r="D16" s="167" t="s">
        <v>48</v>
      </c>
      <c r="E16" s="31"/>
      <c r="F16" s="106"/>
      <c r="G16" s="106" t="s">
        <v>68</v>
      </c>
      <c r="H16" s="106" t="s">
        <v>68</v>
      </c>
      <c r="I16" s="168"/>
      <c r="J16" s="107"/>
      <c r="K16" s="108"/>
      <c r="L16" s="189">
        <f>E16*$K16/1000000</f>
        <v>0</v>
      </c>
      <c r="M16" s="188"/>
      <c r="N16" s="188"/>
      <c r="O16" s="188"/>
      <c r="P16" s="189">
        <f t="shared" ref="P16:Q19" si="5">I16*$K16/1000000</f>
        <v>0</v>
      </c>
      <c r="Q16" s="54">
        <f t="shared" si="5"/>
        <v>0</v>
      </c>
      <c r="R16" s="55"/>
      <c r="S16" s="55"/>
      <c r="T16" s="55"/>
      <c r="U16" s="55"/>
      <c r="V16" s="55"/>
    </row>
    <row r="17" spans="1:22" s="4" customFormat="1" ht="25.5" x14ac:dyDescent="0.2">
      <c r="A17" s="110"/>
      <c r="B17" s="106"/>
      <c r="C17" s="166">
        <v>2</v>
      </c>
      <c r="D17" s="167" t="s">
        <v>49</v>
      </c>
      <c r="E17" s="31">
        <v>10000</v>
      </c>
      <c r="F17" s="106"/>
      <c r="G17" s="106" t="s">
        <v>68</v>
      </c>
      <c r="H17" s="106" t="s">
        <v>68</v>
      </c>
      <c r="I17" s="168"/>
      <c r="J17" s="107"/>
      <c r="K17" s="108"/>
      <c r="L17" s="189">
        <f>E17*$K17/1000000</f>
        <v>0</v>
      </c>
      <c r="M17" s="188"/>
      <c r="N17" s="188"/>
      <c r="O17" s="188"/>
      <c r="P17" s="189">
        <f t="shared" si="5"/>
        <v>0</v>
      </c>
      <c r="Q17" s="54">
        <f t="shared" si="5"/>
        <v>0</v>
      </c>
      <c r="R17" s="55"/>
      <c r="S17" s="55"/>
      <c r="T17" s="55"/>
      <c r="U17" s="55"/>
      <c r="V17" s="55"/>
    </row>
    <row r="18" spans="1:22" s="4" customFormat="1" ht="25.5" x14ac:dyDescent="0.2">
      <c r="A18" s="110"/>
      <c r="B18" s="111"/>
      <c r="C18" s="166">
        <v>3</v>
      </c>
      <c r="D18" s="167" t="s">
        <v>171</v>
      </c>
      <c r="E18" s="475">
        <v>2000</v>
      </c>
      <c r="F18" s="106"/>
      <c r="G18" s="106" t="s">
        <v>68</v>
      </c>
      <c r="H18" s="106" t="s">
        <v>68</v>
      </c>
      <c r="I18" s="168">
        <v>600</v>
      </c>
      <c r="J18" s="107">
        <v>350</v>
      </c>
      <c r="K18" s="108"/>
      <c r="L18" s="189">
        <f>E18*$K18/1000000</f>
        <v>0</v>
      </c>
      <c r="M18" s="188"/>
      <c r="N18" s="188"/>
      <c r="O18" s="188"/>
      <c r="P18" s="203">
        <f t="shared" si="5"/>
        <v>0</v>
      </c>
      <c r="Q18" s="259">
        <f t="shared" si="5"/>
        <v>0</v>
      </c>
      <c r="R18" s="55"/>
      <c r="S18" s="55"/>
      <c r="T18" s="55"/>
      <c r="U18" s="55"/>
      <c r="V18" s="55"/>
    </row>
    <row r="19" spans="1:22" s="4" customFormat="1" ht="25.5" x14ac:dyDescent="0.2">
      <c r="A19" s="110"/>
      <c r="B19" s="113"/>
      <c r="C19" s="169">
        <v>4</v>
      </c>
      <c r="D19" s="130" t="s">
        <v>54</v>
      </c>
      <c r="E19" s="525">
        <v>500</v>
      </c>
      <c r="F19" s="114"/>
      <c r="G19" s="114" t="s">
        <v>68</v>
      </c>
      <c r="H19" s="114" t="s">
        <v>68</v>
      </c>
      <c r="I19" s="170">
        <v>250</v>
      </c>
      <c r="J19" s="115">
        <v>100</v>
      </c>
      <c r="K19" s="108"/>
      <c r="L19" s="190">
        <f>E19*K19/1000000</f>
        <v>0</v>
      </c>
      <c r="M19" s="192"/>
      <c r="N19" s="192"/>
      <c r="O19" s="192"/>
      <c r="P19" s="260">
        <f t="shared" si="5"/>
        <v>0</v>
      </c>
      <c r="Q19" s="261">
        <f t="shared" si="5"/>
        <v>0</v>
      </c>
      <c r="R19" s="55"/>
      <c r="S19" s="55"/>
      <c r="T19" s="55"/>
      <c r="U19" s="55"/>
      <c r="V19" s="55"/>
    </row>
    <row r="20" spans="1:22" s="2" customFormat="1" x14ac:dyDescent="0.2">
      <c r="A20" s="355"/>
      <c r="B20" s="399" t="s">
        <v>19</v>
      </c>
      <c r="C20" s="400"/>
      <c r="D20" s="544" t="s">
        <v>111</v>
      </c>
      <c r="E20" s="545"/>
      <c r="F20" s="545"/>
      <c r="G20" s="546"/>
      <c r="H20" s="309"/>
      <c r="I20" s="309"/>
      <c r="J20" s="523"/>
      <c r="K20" s="146">
        <f t="shared" ref="K20:Q20" si="6">K21+K22+K23</f>
        <v>0</v>
      </c>
      <c r="L20" s="189">
        <f t="shared" si="6"/>
        <v>0</v>
      </c>
      <c r="M20" s="188">
        <f t="shared" si="6"/>
        <v>0</v>
      </c>
      <c r="N20" s="188">
        <f t="shared" si="6"/>
        <v>0</v>
      </c>
      <c r="O20" s="188">
        <f t="shared" si="6"/>
        <v>0</v>
      </c>
      <c r="P20" s="189">
        <f t="shared" si="6"/>
        <v>0</v>
      </c>
      <c r="Q20" s="524">
        <f t="shared" si="6"/>
        <v>0</v>
      </c>
      <c r="R20" s="55"/>
      <c r="S20" s="55"/>
      <c r="T20" s="55"/>
      <c r="U20" s="55"/>
      <c r="V20" s="55"/>
    </row>
    <row r="21" spans="1:22" s="4" customFormat="1" x14ac:dyDescent="0.2">
      <c r="A21" s="110"/>
      <c r="B21" s="111"/>
      <c r="C21" s="166">
        <v>1</v>
      </c>
      <c r="D21" s="167" t="s">
        <v>50</v>
      </c>
      <c r="E21" s="168"/>
      <c r="F21" s="106"/>
      <c r="G21" s="106" t="s">
        <v>68</v>
      </c>
      <c r="H21" s="106" t="s">
        <v>68</v>
      </c>
      <c r="I21" s="106" t="s">
        <v>56</v>
      </c>
      <c r="J21" s="107" t="s">
        <v>56</v>
      </c>
      <c r="K21" s="108"/>
      <c r="L21" s="189">
        <f>E21*$K21/1000000</f>
        <v>0</v>
      </c>
      <c r="M21" s="188"/>
      <c r="N21" s="188"/>
      <c r="O21" s="188"/>
      <c r="P21" s="189"/>
      <c r="Q21" s="54"/>
      <c r="R21" s="55"/>
      <c r="S21" s="55"/>
      <c r="T21" s="55"/>
      <c r="U21" s="55"/>
      <c r="V21" s="55"/>
    </row>
    <row r="22" spans="1:22" s="4" customFormat="1" ht="25.5" x14ac:dyDescent="0.2">
      <c r="A22" s="110"/>
      <c r="B22" s="111"/>
      <c r="C22" s="166">
        <v>2</v>
      </c>
      <c r="D22" s="167" t="s">
        <v>49</v>
      </c>
      <c r="E22" s="31"/>
      <c r="F22" s="106"/>
      <c r="G22" s="106" t="s">
        <v>68</v>
      </c>
      <c r="H22" s="106" t="s">
        <v>68</v>
      </c>
      <c r="I22" s="106" t="s">
        <v>56</v>
      </c>
      <c r="J22" s="107" t="s">
        <v>56</v>
      </c>
      <c r="K22" s="108"/>
      <c r="L22" s="189">
        <f>E22*$K22/1000000</f>
        <v>0</v>
      </c>
      <c r="M22" s="188"/>
      <c r="N22" s="188"/>
      <c r="O22" s="188"/>
      <c r="P22" s="189"/>
      <c r="Q22" s="54"/>
      <c r="R22" s="55"/>
      <c r="S22" s="55"/>
      <c r="T22" s="55"/>
      <c r="U22" s="55"/>
      <c r="V22" s="55"/>
    </row>
    <row r="23" spans="1:22" s="4" customFormat="1" ht="25.5" x14ac:dyDescent="0.2">
      <c r="A23" s="110"/>
      <c r="B23" s="113"/>
      <c r="C23" s="169">
        <v>3</v>
      </c>
      <c r="D23" s="130" t="s">
        <v>54</v>
      </c>
      <c r="E23" s="33"/>
      <c r="F23" s="114"/>
      <c r="G23" s="114" t="s">
        <v>68</v>
      </c>
      <c r="H23" s="114" t="s">
        <v>68</v>
      </c>
      <c r="I23" s="114"/>
      <c r="J23" s="115"/>
      <c r="K23" s="116"/>
      <c r="L23" s="190">
        <f>E23*$K23/1000000</f>
        <v>0</v>
      </c>
      <c r="M23" s="192"/>
      <c r="N23" s="192"/>
      <c r="O23" s="192"/>
      <c r="P23" s="190">
        <f>I23*$K23/1000000</f>
        <v>0</v>
      </c>
      <c r="Q23" s="56">
        <f>J23*$K23/1000000</f>
        <v>0</v>
      </c>
      <c r="R23" s="55"/>
      <c r="S23" s="55"/>
      <c r="T23" s="55"/>
      <c r="U23" s="55"/>
      <c r="V23" s="55"/>
    </row>
    <row r="24" spans="1:22" s="2" customFormat="1" x14ac:dyDescent="0.2">
      <c r="A24" s="355"/>
      <c r="B24" s="399" t="s">
        <v>21</v>
      </c>
      <c r="C24" s="400"/>
      <c r="D24" s="85" t="s">
        <v>106</v>
      </c>
      <c r="E24" s="526"/>
      <c r="F24" s="309"/>
      <c r="G24" s="309"/>
      <c r="H24" s="309"/>
      <c r="I24" s="309"/>
      <c r="J24" s="523"/>
      <c r="K24" s="146">
        <f t="shared" ref="K24:Q24" si="7">K25+K26+K27</f>
        <v>0</v>
      </c>
      <c r="L24" s="189">
        <f t="shared" si="7"/>
        <v>0</v>
      </c>
      <c r="M24" s="188">
        <f t="shared" si="7"/>
        <v>0</v>
      </c>
      <c r="N24" s="188">
        <f t="shared" si="7"/>
        <v>0</v>
      </c>
      <c r="O24" s="188">
        <f t="shared" si="7"/>
        <v>0</v>
      </c>
      <c r="P24" s="189">
        <f t="shared" si="7"/>
        <v>0</v>
      </c>
      <c r="Q24" s="524">
        <f t="shared" si="7"/>
        <v>0</v>
      </c>
      <c r="R24" s="55"/>
      <c r="S24" s="55"/>
      <c r="T24" s="55"/>
      <c r="U24" s="55"/>
      <c r="V24" s="55"/>
    </row>
    <row r="25" spans="1:22" s="4" customFormat="1" x14ac:dyDescent="0.2">
      <c r="A25" s="110"/>
      <c r="B25" s="111"/>
      <c r="C25" s="166">
        <v>1</v>
      </c>
      <c r="D25" s="167" t="s">
        <v>51</v>
      </c>
      <c r="E25" s="31">
        <v>4700</v>
      </c>
      <c r="F25" s="106"/>
      <c r="G25" s="106" t="s">
        <v>68</v>
      </c>
      <c r="H25" s="106" t="s">
        <v>68</v>
      </c>
      <c r="I25" s="106"/>
      <c r="J25" s="107"/>
      <c r="K25" s="108"/>
      <c r="L25" s="189">
        <f>E25*$K25/1000000</f>
        <v>0</v>
      </c>
      <c r="M25" s="188"/>
      <c r="N25" s="188"/>
      <c r="O25" s="188"/>
      <c r="P25" s="189">
        <f t="shared" ref="P25:Q27" si="8">I25*$K25/1000000</f>
        <v>0</v>
      </c>
      <c r="Q25" s="54">
        <f t="shared" si="8"/>
        <v>0</v>
      </c>
      <c r="R25" s="55"/>
      <c r="S25" s="55"/>
      <c r="T25" s="55"/>
      <c r="U25" s="55"/>
      <c r="V25" s="55"/>
    </row>
    <row r="26" spans="1:22" s="4" customFormat="1" x14ac:dyDescent="0.2">
      <c r="A26" s="110"/>
      <c r="B26" s="111"/>
      <c r="C26" s="166">
        <v>2</v>
      </c>
      <c r="D26" s="167" t="s">
        <v>52</v>
      </c>
      <c r="E26" s="31"/>
      <c r="F26" s="106"/>
      <c r="G26" s="106" t="s">
        <v>68</v>
      </c>
      <c r="H26" s="106" t="s">
        <v>68</v>
      </c>
      <c r="I26" s="106"/>
      <c r="J26" s="107"/>
      <c r="K26" s="108"/>
      <c r="L26" s="189">
        <f>E26*$K26/1000000</f>
        <v>0</v>
      </c>
      <c r="M26" s="188"/>
      <c r="N26" s="188"/>
      <c r="O26" s="188"/>
      <c r="P26" s="189">
        <f t="shared" si="8"/>
        <v>0</v>
      </c>
      <c r="Q26" s="54">
        <f t="shared" si="8"/>
        <v>0</v>
      </c>
      <c r="R26" s="55"/>
      <c r="S26" s="55"/>
      <c r="T26" s="55"/>
      <c r="U26" s="55"/>
      <c r="V26" s="55"/>
    </row>
    <row r="27" spans="1:22" s="2" customFormat="1" x14ac:dyDescent="0.2">
      <c r="A27" s="110"/>
      <c r="B27" s="113"/>
      <c r="C27" s="169">
        <v>3</v>
      </c>
      <c r="D27" s="130" t="s">
        <v>53</v>
      </c>
      <c r="E27" s="114">
        <v>20</v>
      </c>
      <c r="F27" s="114"/>
      <c r="G27" s="114" t="s">
        <v>68</v>
      </c>
      <c r="H27" s="114" t="s">
        <v>68</v>
      </c>
      <c r="I27" s="114"/>
      <c r="J27" s="115"/>
      <c r="K27" s="116"/>
      <c r="L27" s="190">
        <f>E27*$K27/1000000</f>
        <v>0</v>
      </c>
      <c r="M27" s="192"/>
      <c r="N27" s="192"/>
      <c r="O27" s="192"/>
      <c r="P27" s="190">
        <f t="shared" si="8"/>
        <v>0</v>
      </c>
      <c r="Q27" s="56">
        <f t="shared" si="8"/>
        <v>0</v>
      </c>
      <c r="R27" s="55"/>
      <c r="S27" s="55"/>
      <c r="T27" s="55"/>
      <c r="U27" s="55"/>
      <c r="V27" s="55"/>
    </row>
    <row r="28" spans="1:22" s="2" customFormat="1" x14ac:dyDescent="0.2">
      <c r="A28" s="355"/>
      <c r="B28" s="399" t="s">
        <v>22</v>
      </c>
      <c r="C28" s="400"/>
      <c r="D28" s="544" t="s">
        <v>107</v>
      </c>
      <c r="E28" s="545"/>
      <c r="F28" s="545"/>
      <c r="G28" s="545"/>
      <c r="H28" s="546"/>
      <c r="I28" s="309"/>
      <c r="J28" s="523"/>
      <c r="K28" s="146">
        <f t="shared" ref="K28:Q28" si="9">K29+K30+K31</f>
        <v>0</v>
      </c>
      <c r="L28" s="189">
        <f t="shared" si="9"/>
        <v>0</v>
      </c>
      <c r="M28" s="188">
        <f t="shared" si="9"/>
        <v>0</v>
      </c>
      <c r="N28" s="188">
        <f t="shared" si="9"/>
        <v>0</v>
      </c>
      <c r="O28" s="188">
        <f t="shared" si="9"/>
        <v>0</v>
      </c>
      <c r="P28" s="189">
        <f t="shared" si="9"/>
        <v>0</v>
      </c>
      <c r="Q28" s="524">
        <f t="shared" si="9"/>
        <v>0</v>
      </c>
      <c r="R28" s="55"/>
      <c r="S28" s="55"/>
      <c r="T28" s="55"/>
      <c r="U28" s="55"/>
      <c r="V28" s="55"/>
    </row>
    <row r="29" spans="1:22" s="4" customFormat="1" x14ac:dyDescent="0.2">
      <c r="A29" s="110"/>
      <c r="B29" s="111"/>
      <c r="C29" s="166">
        <v>1</v>
      </c>
      <c r="D29" s="167" t="s">
        <v>51</v>
      </c>
      <c r="E29" s="31"/>
      <c r="F29" s="106"/>
      <c r="G29" s="106" t="s">
        <v>68</v>
      </c>
      <c r="H29" s="106" t="s">
        <v>68</v>
      </c>
      <c r="I29" s="168"/>
      <c r="J29" s="107"/>
      <c r="K29" s="108"/>
      <c r="L29" s="189">
        <f>E29*$K29/1000000</f>
        <v>0</v>
      </c>
      <c r="M29" s="188"/>
      <c r="N29" s="188"/>
      <c r="O29" s="188"/>
      <c r="P29" s="189">
        <f t="shared" ref="P29:Q31" si="10">I29*$K29/1000000</f>
        <v>0</v>
      </c>
      <c r="Q29" s="54">
        <f t="shared" si="10"/>
        <v>0</v>
      </c>
      <c r="R29" s="55"/>
      <c r="S29" s="55"/>
      <c r="T29" s="55"/>
      <c r="U29" s="55"/>
      <c r="V29" s="55"/>
    </row>
    <row r="30" spans="1:22" s="4" customFormat="1" x14ac:dyDescent="0.2">
      <c r="A30" s="110"/>
      <c r="B30" s="111"/>
      <c r="C30" s="166">
        <v>2</v>
      </c>
      <c r="D30" s="167" t="s">
        <v>52</v>
      </c>
      <c r="E30" s="31"/>
      <c r="F30" s="106"/>
      <c r="G30" s="106" t="s">
        <v>68</v>
      </c>
      <c r="H30" s="106" t="s">
        <v>68</v>
      </c>
      <c r="I30" s="106"/>
      <c r="J30" s="107"/>
      <c r="K30" s="108"/>
      <c r="L30" s="189">
        <f>E30*$K30/1000000</f>
        <v>0</v>
      </c>
      <c r="M30" s="188"/>
      <c r="N30" s="188"/>
      <c r="O30" s="188"/>
      <c r="P30" s="189">
        <f t="shared" si="10"/>
        <v>0</v>
      </c>
      <c r="Q30" s="54">
        <f t="shared" si="10"/>
        <v>0</v>
      </c>
      <c r="R30" s="55"/>
      <c r="S30" s="55"/>
      <c r="T30" s="55"/>
      <c r="U30" s="55"/>
      <c r="V30" s="55"/>
    </row>
    <row r="31" spans="1:22" s="4" customFormat="1" x14ac:dyDescent="0.2">
      <c r="A31" s="110"/>
      <c r="B31" s="113"/>
      <c r="C31" s="169">
        <v>3</v>
      </c>
      <c r="D31" s="130" t="s">
        <v>53</v>
      </c>
      <c r="E31" s="33"/>
      <c r="F31" s="114"/>
      <c r="G31" s="114" t="s">
        <v>68</v>
      </c>
      <c r="H31" s="114" t="s">
        <v>68</v>
      </c>
      <c r="I31" s="114"/>
      <c r="J31" s="115"/>
      <c r="K31" s="116"/>
      <c r="L31" s="190">
        <f>E31*$K31/1000000</f>
        <v>0</v>
      </c>
      <c r="M31" s="192"/>
      <c r="N31" s="192"/>
      <c r="O31" s="192"/>
      <c r="P31" s="190">
        <f t="shared" si="10"/>
        <v>0</v>
      </c>
      <c r="Q31" s="56">
        <f t="shared" si="10"/>
        <v>0</v>
      </c>
      <c r="R31" s="55"/>
      <c r="S31" s="55"/>
      <c r="T31" s="55"/>
      <c r="U31" s="55"/>
      <c r="V31" s="55"/>
    </row>
    <row r="32" spans="1:22" s="2" customFormat="1" x14ac:dyDescent="0.2">
      <c r="A32" s="355"/>
      <c r="B32" s="399" t="s">
        <v>24</v>
      </c>
      <c r="C32" s="400"/>
      <c r="D32" s="85" t="s">
        <v>55</v>
      </c>
      <c r="E32" s="34"/>
      <c r="F32" s="309"/>
      <c r="G32" s="309"/>
      <c r="H32" s="309"/>
      <c r="I32" s="309"/>
      <c r="J32" s="523"/>
      <c r="K32" s="146">
        <f t="shared" ref="K32:Q32" si="11">K33+K34+K35</f>
        <v>0</v>
      </c>
      <c r="L32" s="189">
        <f t="shared" si="11"/>
        <v>0</v>
      </c>
      <c r="M32" s="188">
        <f t="shared" si="11"/>
        <v>0</v>
      </c>
      <c r="N32" s="188">
        <f t="shared" si="11"/>
        <v>0</v>
      </c>
      <c r="O32" s="188">
        <f t="shared" si="11"/>
        <v>0</v>
      </c>
      <c r="P32" s="189">
        <f t="shared" si="11"/>
        <v>0</v>
      </c>
      <c r="Q32" s="524">
        <f t="shared" si="11"/>
        <v>0</v>
      </c>
      <c r="R32" s="55"/>
      <c r="S32" s="55"/>
      <c r="T32" s="55"/>
      <c r="U32" s="55"/>
      <c r="V32" s="55"/>
    </row>
    <row r="33" spans="1:22" s="4" customFormat="1" x14ac:dyDescent="0.2">
      <c r="A33" s="52"/>
      <c r="B33" s="53"/>
      <c r="C33" s="62">
        <v>1</v>
      </c>
      <c r="D33" s="233" t="s">
        <v>51</v>
      </c>
      <c r="E33" s="31"/>
      <c r="F33" s="248"/>
      <c r="G33" s="248" t="s">
        <v>68</v>
      </c>
      <c r="H33" s="248" t="s">
        <v>68</v>
      </c>
      <c r="I33" s="248" t="s">
        <v>56</v>
      </c>
      <c r="J33" s="249" t="s">
        <v>56</v>
      </c>
      <c r="K33" s="250"/>
      <c r="L33" s="251">
        <f>E33*$K33/1000000</f>
        <v>0</v>
      </c>
      <c r="M33" s="252"/>
      <c r="N33" s="252"/>
      <c r="O33" s="252"/>
      <c r="P33" s="251"/>
      <c r="Q33" s="251"/>
      <c r="R33" s="55"/>
      <c r="S33" s="55"/>
      <c r="T33" s="55"/>
      <c r="U33" s="55"/>
      <c r="V33" s="55"/>
    </row>
    <row r="34" spans="1:22" s="4" customFormat="1" x14ac:dyDescent="0.2">
      <c r="A34" s="52"/>
      <c r="B34" s="53"/>
      <c r="C34" s="62">
        <v>2</v>
      </c>
      <c r="D34" s="233" t="s">
        <v>52</v>
      </c>
      <c r="E34" s="31"/>
      <c r="F34" s="248"/>
      <c r="G34" s="248" t="s">
        <v>68</v>
      </c>
      <c r="H34" s="248" t="s">
        <v>68</v>
      </c>
      <c r="I34" s="248" t="s">
        <v>56</v>
      </c>
      <c r="J34" s="249" t="s">
        <v>56</v>
      </c>
      <c r="K34" s="250"/>
      <c r="L34" s="251">
        <f>E34*$K34/1000000</f>
        <v>0</v>
      </c>
      <c r="M34" s="252"/>
      <c r="N34" s="252"/>
      <c r="O34" s="252"/>
      <c r="P34" s="251"/>
      <c r="Q34" s="251"/>
      <c r="R34" s="55"/>
      <c r="S34" s="55"/>
      <c r="T34" s="55"/>
      <c r="U34" s="55"/>
      <c r="V34" s="55"/>
    </row>
    <row r="35" spans="1:22" s="4" customFormat="1" ht="13.5" thickBot="1" x14ac:dyDescent="0.25">
      <c r="A35" s="57"/>
      <c r="B35" s="58"/>
      <c r="C35" s="63">
        <v>3</v>
      </c>
      <c r="D35" s="222" t="s">
        <v>53</v>
      </c>
      <c r="E35" s="31"/>
      <c r="F35" s="253"/>
      <c r="G35" s="253" t="s">
        <v>68</v>
      </c>
      <c r="H35" s="254" t="s">
        <v>68</v>
      </c>
      <c r="I35" s="253" t="s">
        <v>56</v>
      </c>
      <c r="J35" s="255" t="s">
        <v>56</v>
      </c>
      <c r="K35" s="256"/>
      <c r="L35" s="257">
        <f>E35*K35/1000000</f>
        <v>0</v>
      </c>
      <c r="M35" s="258"/>
      <c r="N35" s="258"/>
      <c r="O35" s="258"/>
      <c r="P35" s="251"/>
      <c r="Q35" s="251"/>
      <c r="R35" s="55"/>
      <c r="S35" s="55"/>
      <c r="T35" s="55"/>
      <c r="U35" s="55"/>
      <c r="V35" s="55"/>
    </row>
    <row r="36" spans="1:22" ht="13.5" thickBot="1" x14ac:dyDescent="0.25">
      <c r="A36" s="527">
        <v>1</v>
      </c>
      <c r="B36" s="528"/>
      <c r="C36" s="528"/>
      <c r="D36" s="529" t="s">
        <v>78</v>
      </c>
      <c r="E36" s="529"/>
      <c r="F36" s="529"/>
      <c r="G36" s="529"/>
      <c r="H36" s="529"/>
      <c r="I36" s="529"/>
      <c r="J36" s="530"/>
      <c r="K36" s="531"/>
      <c r="L36" s="532">
        <f t="shared" ref="L36:Q36" si="12">L5+L10+L15+L20+L24+L28+L32</f>
        <v>0</v>
      </c>
      <c r="M36" s="533">
        <f t="shared" si="12"/>
        <v>0</v>
      </c>
      <c r="N36" s="533">
        <f t="shared" si="12"/>
        <v>0</v>
      </c>
      <c r="O36" s="533">
        <f t="shared" si="12"/>
        <v>0</v>
      </c>
      <c r="P36" s="532">
        <f t="shared" si="12"/>
        <v>0</v>
      </c>
      <c r="Q36" s="532">
        <f t="shared" si="12"/>
        <v>0</v>
      </c>
    </row>
    <row r="37" spans="1:22" x14ac:dyDescent="0.2">
      <c r="P37" s="539">
        <f>P36+Q36</f>
        <v>0</v>
      </c>
      <c r="Q37" s="540"/>
    </row>
    <row r="38" spans="1:22" x14ac:dyDescent="0.2">
      <c r="P38" s="534"/>
    </row>
    <row r="47" spans="1:22" x14ac:dyDescent="0.2">
      <c r="J47" s="31"/>
    </row>
  </sheetData>
  <mergeCells count="7">
    <mergeCell ref="P37:Q37"/>
    <mergeCell ref="L1:Q1"/>
    <mergeCell ref="D15:F15"/>
    <mergeCell ref="D20:G20"/>
    <mergeCell ref="D28:H28"/>
    <mergeCell ref="I2:J2"/>
    <mergeCell ref="E1:J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r:id="rId1"/>
  <headerFooter alignWithMargins="0">
    <oddHeader>&amp;L&amp;"-,Regular"&amp;11Unintentional HCB Inventory&amp;C&amp;"-,Regular"&amp;11Reference Year: ______________&amp;R&amp;"-,Regular"&amp;11Country: ________________</oddHeader>
    <oddFooter>&amp;L&amp;"-,Regular"&amp;11&amp;A&amp;C&amp;"-,Regular"&amp;11Toolkit v2019&amp;R&amp;"-,Regular"&amp;11Page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"/>
  <sheetViews>
    <sheetView view="pageBreakPreview" zoomScale="60" zoomScaleNormal="100" workbookViewId="0">
      <selection activeCell="D1" sqref="D1"/>
    </sheetView>
  </sheetViews>
  <sheetFormatPr defaultColWidth="12" defaultRowHeight="12.75" x14ac:dyDescent="0.2"/>
  <cols>
    <col min="1" max="1" width="6.6640625" style="55" bestFit="1" customWidth="1"/>
    <col min="2" max="2" width="5.6640625" style="55" customWidth="1"/>
    <col min="3" max="3" width="7.6640625" style="55" customWidth="1"/>
    <col min="4" max="4" width="42" style="55" customWidth="1"/>
    <col min="5" max="5" width="11.6640625" style="55" bestFit="1" customWidth="1"/>
    <col min="6" max="6" width="7.83203125" style="55" bestFit="1" customWidth="1"/>
    <col min="7" max="7" width="6.33203125" style="55" bestFit="1" customWidth="1"/>
    <col min="8" max="8" width="9.6640625" style="55" bestFit="1" customWidth="1"/>
    <col min="9" max="9" width="10" style="55" bestFit="1" customWidth="1"/>
    <col min="10" max="10" width="16" style="55" bestFit="1" customWidth="1"/>
    <col min="11" max="11" width="14.6640625" style="55" customWidth="1"/>
    <col min="12" max="13" width="15.33203125" style="55" customWidth="1"/>
    <col min="14" max="14" width="15" style="55" customWidth="1"/>
    <col min="15" max="15" width="17.6640625" style="55" customWidth="1"/>
    <col min="16" max="22" width="12" style="55"/>
  </cols>
  <sheetData>
    <row r="1" spans="1:22" s="4" customFormat="1" x14ac:dyDescent="0.2">
      <c r="A1" s="132"/>
      <c r="B1" s="133"/>
      <c r="C1" s="133"/>
      <c r="D1" s="300"/>
      <c r="E1" s="549" t="s">
        <v>379</v>
      </c>
      <c r="F1" s="550"/>
      <c r="G1" s="550"/>
      <c r="H1" s="550"/>
      <c r="I1" s="551"/>
      <c r="J1" s="134" t="s">
        <v>88</v>
      </c>
      <c r="K1" s="541" t="s">
        <v>90</v>
      </c>
      <c r="L1" s="542"/>
      <c r="M1" s="542"/>
      <c r="N1" s="542"/>
      <c r="O1" s="552"/>
      <c r="P1" s="109"/>
      <c r="Q1" s="55"/>
      <c r="R1" s="55"/>
      <c r="S1" s="55"/>
      <c r="T1" s="55"/>
      <c r="U1" s="55"/>
      <c r="V1" s="55"/>
    </row>
    <row r="2" spans="1:22" s="4" customFormat="1" ht="13.5" thickBot="1" x14ac:dyDescent="0.25">
      <c r="A2" s="121" t="s">
        <v>211</v>
      </c>
      <c r="B2" s="122" t="s">
        <v>142</v>
      </c>
      <c r="C2" s="122" t="s">
        <v>130</v>
      </c>
      <c r="D2" s="126"/>
      <c r="E2" s="122" t="s">
        <v>15</v>
      </c>
      <c r="F2" s="122" t="s">
        <v>0</v>
      </c>
      <c r="G2" s="123" t="s">
        <v>77</v>
      </c>
      <c r="H2" s="123" t="s">
        <v>147</v>
      </c>
      <c r="I2" s="135" t="s">
        <v>1</v>
      </c>
      <c r="J2" s="136" t="s">
        <v>89</v>
      </c>
      <c r="K2" s="137" t="s">
        <v>380</v>
      </c>
      <c r="L2" s="137" t="s">
        <v>380</v>
      </c>
      <c r="M2" s="137" t="s">
        <v>380</v>
      </c>
      <c r="N2" s="137" t="s">
        <v>380</v>
      </c>
      <c r="O2" s="137" t="s">
        <v>380</v>
      </c>
      <c r="P2" s="109"/>
      <c r="Q2" s="55"/>
      <c r="R2" s="55"/>
      <c r="S2" s="55"/>
      <c r="T2" s="55"/>
      <c r="U2" s="55"/>
      <c r="V2" s="55"/>
    </row>
    <row r="3" spans="1:22" s="4" customFormat="1" ht="13.5" thickBot="1" x14ac:dyDescent="0.25">
      <c r="A3" s="76">
        <v>2</v>
      </c>
      <c r="B3" s="138"/>
      <c r="C3" s="77"/>
      <c r="D3" s="80" t="s">
        <v>3</v>
      </c>
      <c r="E3" s="139"/>
      <c r="F3" s="80"/>
      <c r="G3" s="80"/>
      <c r="H3" s="80"/>
      <c r="I3" s="81"/>
      <c r="J3" s="140"/>
      <c r="K3" s="83" t="s">
        <v>15</v>
      </c>
      <c r="L3" s="83" t="s">
        <v>0</v>
      </c>
      <c r="M3" s="83" t="s">
        <v>77</v>
      </c>
      <c r="N3" s="83" t="s">
        <v>147</v>
      </c>
      <c r="O3" s="83" t="s">
        <v>1</v>
      </c>
      <c r="P3" s="109"/>
      <c r="Q3" s="55"/>
      <c r="R3" s="55"/>
      <c r="S3" s="55"/>
      <c r="T3" s="55"/>
      <c r="U3" s="55"/>
      <c r="V3" s="55"/>
    </row>
    <row r="4" spans="1:22" s="4" customFormat="1" x14ac:dyDescent="0.2">
      <c r="A4" s="141"/>
      <c r="B4" s="142" t="s">
        <v>16</v>
      </c>
      <c r="C4" s="143"/>
      <c r="D4" s="144" t="s">
        <v>4</v>
      </c>
      <c r="E4" s="94"/>
      <c r="F4" s="120"/>
      <c r="G4" s="120"/>
      <c r="H4" s="120"/>
      <c r="I4" s="145"/>
      <c r="J4" s="146">
        <f t="shared" ref="J4:O4" si="0">J5+J6+J7</f>
        <v>0</v>
      </c>
      <c r="K4" s="189">
        <f t="shared" si="0"/>
        <v>0</v>
      </c>
      <c r="L4" s="188">
        <f t="shared" si="0"/>
        <v>0</v>
      </c>
      <c r="M4" s="188">
        <f t="shared" si="0"/>
        <v>0</v>
      </c>
      <c r="N4" s="188">
        <f t="shared" si="0"/>
        <v>0</v>
      </c>
      <c r="O4" s="195">
        <f t="shared" si="0"/>
        <v>0</v>
      </c>
      <c r="P4" s="109"/>
      <c r="Q4" s="55"/>
      <c r="R4" s="55"/>
      <c r="S4" s="55"/>
      <c r="T4" s="55"/>
      <c r="U4" s="55"/>
      <c r="V4" s="55"/>
    </row>
    <row r="5" spans="1:22" s="4" customFormat="1" x14ac:dyDescent="0.2">
      <c r="A5" s="141"/>
      <c r="B5" s="143"/>
      <c r="C5" s="147">
        <v>1</v>
      </c>
      <c r="D5" s="120" t="s">
        <v>245</v>
      </c>
      <c r="E5" s="94"/>
      <c r="F5" s="120" t="s">
        <v>56</v>
      </c>
      <c r="G5" s="120" t="s">
        <v>56</v>
      </c>
      <c r="H5" s="120" t="s">
        <v>56</v>
      </c>
      <c r="I5" s="145"/>
      <c r="J5" s="108"/>
      <c r="K5" s="189">
        <f>E5*$J5/1000000</f>
        <v>0</v>
      </c>
      <c r="L5" s="188"/>
      <c r="M5" s="188"/>
      <c r="N5" s="188"/>
      <c r="O5" s="189">
        <f>I5*$J5/1000000</f>
        <v>0</v>
      </c>
      <c r="P5" s="109"/>
      <c r="Q5" s="55"/>
      <c r="R5" s="55"/>
      <c r="S5" s="55"/>
      <c r="T5" s="55"/>
      <c r="U5" s="55"/>
      <c r="V5" s="55"/>
    </row>
    <row r="6" spans="1:22" s="4" customFormat="1" x14ac:dyDescent="0.2">
      <c r="A6" s="141"/>
      <c r="B6" s="143"/>
      <c r="C6" s="147">
        <v>2</v>
      </c>
      <c r="D6" s="120" t="s">
        <v>113</v>
      </c>
      <c r="E6" s="37">
        <v>500</v>
      </c>
      <c r="F6" s="120" t="s">
        <v>56</v>
      </c>
      <c r="G6" s="120" t="s">
        <v>56</v>
      </c>
      <c r="H6" s="120" t="s">
        <v>56</v>
      </c>
      <c r="I6" s="145"/>
      <c r="J6" s="108"/>
      <c r="K6" s="189">
        <f>E6*$J6/1000000</f>
        <v>0</v>
      </c>
      <c r="L6" s="188"/>
      <c r="M6" s="188"/>
      <c r="N6" s="188"/>
      <c r="O6" s="189">
        <f>I6*$J6/1000000</f>
        <v>0</v>
      </c>
      <c r="P6" s="109"/>
      <c r="Q6" s="55"/>
      <c r="R6" s="55"/>
      <c r="S6" s="55"/>
      <c r="T6" s="55"/>
      <c r="U6" s="55"/>
      <c r="V6" s="55"/>
    </row>
    <row r="7" spans="1:22" s="4" customFormat="1" x14ac:dyDescent="0.2">
      <c r="A7" s="148"/>
      <c r="B7" s="149"/>
      <c r="C7" s="150">
        <v>3</v>
      </c>
      <c r="D7" s="151" t="s">
        <v>42</v>
      </c>
      <c r="E7" s="38">
        <v>150</v>
      </c>
      <c r="F7" s="151" t="s">
        <v>56</v>
      </c>
      <c r="G7" s="151" t="s">
        <v>56</v>
      </c>
      <c r="H7" s="151" t="s">
        <v>56</v>
      </c>
      <c r="I7" s="154"/>
      <c r="J7" s="116"/>
      <c r="K7" s="190">
        <f>E7*$J7/1000000</f>
        <v>0</v>
      </c>
      <c r="L7" s="192"/>
      <c r="M7" s="192"/>
      <c r="N7" s="192"/>
      <c r="O7" s="190">
        <f>I7*$J7/1000000</f>
        <v>0</v>
      </c>
      <c r="P7" s="109"/>
      <c r="Q7" s="55"/>
      <c r="R7" s="55"/>
      <c r="S7" s="55"/>
      <c r="T7" s="55"/>
      <c r="U7" s="55"/>
      <c r="V7" s="55"/>
    </row>
    <row r="8" spans="1:22" s="4" customFormat="1" x14ac:dyDescent="0.2">
      <c r="A8" s="141"/>
      <c r="B8" s="99" t="s">
        <v>17</v>
      </c>
      <c r="C8" s="147"/>
      <c r="D8" s="144" t="s">
        <v>114</v>
      </c>
      <c r="E8" s="37"/>
      <c r="F8" s="120"/>
      <c r="G8" s="120"/>
      <c r="H8" s="120"/>
      <c r="I8" s="145"/>
      <c r="J8" s="146">
        <f t="shared" ref="J8:O8" si="1">J9+J10</f>
        <v>0</v>
      </c>
      <c r="K8" s="189">
        <f t="shared" si="1"/>
        <v>0</v>
      </c>
      <c r="L8" s="188">
        <f t="shared" si="1"/>
        <v>0</v>
      </c>
      <c r="M8" s="188">
        <f t="shared" si="1"/>
        <v>0</v>
      </c>
      <c r="N8" s="188">
        <f t="shared" si="1"/>
        <v>0</v>
      </c>
      <c r="O8" s="188">
        <f t="shared" si="1"/>
        <v>0</v>
      </c>
      <c r="P8" s="109"/>
      <c r="Q8" s="55"/>
      <c r="R8" s="55"/>
      <c r="S8" s="55"/>
      <c r="T8" s="55"/>
      <c r="U8" s="55"/>
      <c r="V8" s="55"/>
    </row>
    <row r="9" spans="1:22" s="4" customFormat="1" x14ac:dyDescent="0.2">
      <c r="A9" s="141"/>
      <c r="B9" s="143"/>
      <c r="C9" s="147">
        <v>1</v>
      </c>
      <c r="D9" s="92" t="s">
        <v>115</v>
      </c>
      <c r="E9" s="39"/>
      <c r="F9" s="94"/>
      <c r="G9" s="120" t="s">
        <v>56</v>
      </c>
      <c r="H9" s="120" t="s">
        <v>56</v>
      </c>
      <c r="I9" s="145" t="s">
        <v>56</v>
      </c>
      <c r="J9" s="108"/>
      <c r="K9" s="189">
        <f>E9*$J9/1000000</f>
        <v>0</v>
      </c>
      <c r="L9" s="189">
        <f>F9*$K9/1000000</f>
        <v>0</v>
      </c>
      <c r="M9" s="188"/>
      <c r="N9" s="188"/>
      <c r="O9" s="188"/>
      <c r="P9" s="109"/>
      <c r="Q9" s="55"/>
      <c r="R9" s="55"/>
      <c r="S9" s="55"/>
      <c r="T9" s="55"/>
      <c r="U9" s="55"/>
      <c r="V9" s="55"/>
    </row>
    <row r="10" spans="1:22" s="4" customFormat="1" x14ac:dyDescent="0.2">
      <c r="A10" s="148"/>
      <c r="B10" s="149"/>
      <c r="C10" s="150">
        <v>2</v>
      </c>
      <c r="D10" s="153" t="s">
        <v>116</v>
      </c>
      <c r="E10" s="40">
        <v>1</v>
      </c>
      <c r="F10" s="152"/>
      <c r="G10" s="151" t="s">
        <v>56</v>
      </c>
      <c r="H10" s="151" t="s">
        <v>56</v>
      </c>
      <c r="I10" s="154" t="s">
        <v>56</v>
      </c>
      <c r="J10" s="116"/>
      <c r="K10" s="190">
        <f>E10*$J10/1000000</f>
        <v>0</v>
      </c>
      <c r="L10" s="190">
        <f>F10*$K10/1000000</f>
        <v>0</v>
      </c>
      <c r="M10" s="192"/>
      <c r="N10" s="192"/>
      <c r="O10" s="192"/>
      <c r="P10" s="109"/>
      <c r="Q10" s="55"/>
      <c r="R10" s="55"/>
      <c r="S10" s="55"/>
      <c r="T10" s="55"/>
      <c r="U10" s="55"/>
      <c r="V10" s="55"/>
    </row>
    <row r="11" spans="1:22" s="4" customFormat="1" x14ac:dyDescent="0.2">
      <c r="A11" s="141"/>
      <c r="B11" s="99" t="s">
        <v>18</v>
      </c>
      <c r="C11" s="147"/>
      <c r="D11" s="144" t="s">
        <v>117</v>
      </c>
      <c r="E11" s="37"/>
      <c r="F11" s="120"/>
      <c r="G11" s="120"/>
      <c r="H11" s="120"/>
      <c r="I11" s="145"/>
      <c r="J11" s="146">
        <f t="shared" ref="J11:O11" si="2">J12+J17</f>
        <v>0</v>
      </c>
      <c r="K11" s="196">
        <f t="shared" si="2"/>
        <v>0</v>
      </c>
      <c r="L11" s="196">
        <f t="shared" si="2"/>
        <v>0</v>
      </c>
      <c r="M11" s="196">
        <f t="shared" si="2"/>
        <v>0</v>
      </c>
      <c r="N11" s="196">
        <f t="shared" si="2"/>
        <v>0</v>
      </c>
      <c r="O11" s="196">
        <f t="shared" si="2"/>
        <v>0</v>
      </c>
      <c r="P11" s="109"/>
      <c r="Q11" s="55"/>
      <c r="R11" s="55"/>
      <c r="S11" s="55"/>
      <c r="T11" s="55"/>
      <c r="U11" s="55"/>
      <c r="V11" s="55"/>
    </row>
    <row r="12" spans="1:22" s="4" customFormat="1" x14ac:dyDescent="0.2">
      <c r="A12" s="141"/>
      <c r="B12" s="99"/>
      <c r="C12" s="147"/>
      <c r="D12" s="144" t="s">
        <v>118</v>
      </c>
      <c r="E12" s="37"/>
      <c r="F12" s="120"/>
      <c r="G12" s="120"/>
      <c r="H12" s="120"/>
      <c r="I12" s="145"/>
      <c r="J12" s="155">
        <f t="shared" ref="J12:O12" si="3">J13+J14+J15+J16</f>
        <v>0</v>
      </c>
      <c r="K12" s="197">
        <f t="shared" si="3"/>
        <v>0</v>
      </c>
      <c r="L12" s="197">
        <f t="shared" si="3"/>
        <v>0</v>
      </c>
      <c r="M12" s="197">
        <f t="shared" si="3"/>
        <v>0</v>
      </c>
      <c r="N12" s="197">
        <f t="shared" si="3"/>
        <v>0</v>
      </c>
      <c r="O12" s="198">
        <f t="shared" si="3"/>
        <v>0</v>
      </c>
      <c r="P12" s="109"/>
      <c r="Q12" s="55"/>
      <c r="R12" s="55"/>
      <c r="S12" s="55"/>
      <c r="T12" s="55"/>
      <c r="U12" s="55"/>
      <c r="V12" s="55"/>
    </row>
    <row r="13" spans="1:22" s="4" customFormat="1" x14ac:dyDescent="0.2">
      <c r="A13" s="141"/>
      <c r="B13" s="143"/>
      <c r="C13" s="147">
        <v>1</v>
      </c>
      <c r="D13" s="156" t="s">
        <v>57</v>
      </c>
      <c r="E13" s="37"/>
      <c r="F13" s="120" t="s">
        <v>56</v>
      </c>
      <c r="G13" s="120" t="s">
        <v>68</v>
      </c>
      <c r="H13" s="120" t="s">
        <v>68</v>
      </c>
      <c r="I13" s="145"/>
      <c r="J13" s="108"/>
      <c r="K13" s="189">
        <f>E13*$J13/1000000</f>
        <v>0</v>
      </c>
      <c r="L13" s="188"/>
      <c r="M13" s="188"/>
      <c r="N13" s="188"/>
      <c r="O13" s="189">
        <f>I13*$J13/1000000</f>
        <v>0</v>
      </c>
      <c r="P13" s="109"/>
      <c r="Q13" s="55"/>
      <c r="R13" s="55"/>
      <c r="S13" s="55"/>
      <c r="T13" s="55"/>
      <c r="U13" s="55"/>
      <c r="V13" s="55"/>
    </row>
    <row r="14" spans="1:22" s="4" customFormat="1" x14ac:dyDescent="0.2">
      <c r="A14" s="141"/>
      <c r="B14" s="143"/>
      <c r="C14" s="147">
        <v>2</v>
      </c>
      <c r="D14" s="156" t="s">
        <v>213</v>
      </c>
      <c r="E14" s="35">
        <v>2000</v>
      </c>
      <c r="F14" s="120" t="s">
        <v>56</v>
      </c>
      <c r="G14" s="120" t="s">
        <v>68</v>
      </c>
      <c r="H14" s="120" t="s">
        <v>68</v>
      </c>
      <c r="I14" s="145"/>
      <c r="J14" s="108"/>
      <c r="K14" s="189">
        <f>E14*$J14/1000000</f>
        <v>0</v>
      </c>
      <c r="L14" s="188"/>
      <c r="M14" s="188"/>
      <c r="N14" s="188"/>
      <c r="O14" s="189">
        <f>I14*$J14/1000000</f>
        <v>0</v>
      </c>
      <c r="P14" s="109"/>
      <c r="Q14" s="55"/>
      <c r="R14" s="55"/>
      <c r="S14" s="55"/>
      <c r="T14" s="55"/>
      <c r="U14" s="55"/>
      <c r="V14" s="55"/>
    </row>
    <row r="15" spans="1:22" s="4" customFormat="1" ht="38.25" x14ac:dyDescent="0.2">
      <c r="A15" s="141"/>
      <c r="B15" s="143"/>
      <c r="C15" s="147">
        <v>3</v>
      </c>
      <c r="D15" s="199" t="s">
        <v>363</v>
      </c>
      <c r="E15" s="37">
        <v>2</v>
      </c>
      <c r="F15" s="120" t="s">
        <v>56</v>
      </c>
      <c r="G15" s="120" t="s">
        <v>68</v>
      </c>
      <c r="H15" s="120" t="s">
        <v>68</v>
      </c>
      <c r="I15" s="145"/>
      <c r="J15" s="108"/>
      <c r="K15" s="189">
        <f>E15*$J15/1000000</f>
        <v>0</v>
      </c>
      <c r="L15" s="188"/>
      <c r="M15" s="188"/>
      <c r="N15" s="188"/>
      <c r="O15" s="189">
        <f>I15*$J15/1000000</f>
        <v>0</v>
      </c>
      <c r="P15" s="109"/>
      <c r="Q15" s="55"/>
      <c r="R15" s="55"/>
      <c r="S15" s="55"/>
      <c r="T15" s="55"/>
      <c r="U15" s="55"/>
      <c r="V15" s="55"/>
    </row>
    <row r="16" spans="1:22" s="4" customFormat="1" x14ac:dyDescent="0.2">
      <c r="A16" s="148"/>
      <c r="B16" s="149"/>
      <c r="C16" s="150">
        <v>4</v>
      </c>
      <c r="D16" s="157" t="s">
        <v>376</v>
      </c>
      <c r="E16" s="38">
        <v>1</v>
      </c>
      <c r="F16" s="157" t="s">
        <v>56</v>
      </c>
      <c r="G16" s="152" t="s">
        <v>68</v>
      </c>
      <c r="H16" s="152" t="s">
        <v>68</v>
      </c>
      <c r="I16" s="158" t="s">
        <v>56</v>
      </c>
      <c r="J16" s="159"/>
      <c r="K16" s="190">
        <f>E16*$J16/1000000</f>
        <v>0</v>
      </c>
      <c r="L16" s="160"/>
      <c r="M16" s="161"/>
      <c r="N16" s="160"/>
      <c r="O16" s="160"/>
      <c r="P16" s="109"/>
      <c r="Q16" s="55"/>
      <c r="R16" s="55"/>
      <c r="S16" s="55"/>
      <c r="T16" s="55"/>
      <c r="U16" s="55"/>
      <c r="V16" s="55"/>
    </row>
    <row r="17" spans="1:22" s="4" customFormat="1" x14ac:dyDescent="0.2">
      <c r="A17" s="141"/>
      <c r="B17" s="144"/>
      <c r="C17" s="147"/>
      <c r="D17" s="144" t="s">
        <v>119</v>
      </c>
      <c r="E17" s="94"/>
      <c r="F17" s="120"/>
      <c r="G17" s="120"/>
      <c r="H17" s="120"/>
      <c r="I17" s="145"/>
      <c r="J17" s="162">
        <f t="shared" ref="J17:O17" si="4">J18+J19+J20+J21</f>
        <v>0</v>
      </c>
      <c r="K17" s="200">
        <f t="shared" si="4"/>
        <v>0</v>
      </c>
      <c r="L17" s="201">
        <f t="shared" si="4"/>
        <v>0</v>
      </c>
      <c r="M17" s="201">
        <f t="shared" si="4"/>
        <v>0</v>
      </c>
      <c r="N17" s="201">
        <f t="shared" si="4"/>
        <v>0</v>
      </c>
      <c r="O17" s="202">
        <f t="shared" si="4"/>
        <v>0</v>
      </c>
      <c r="P17" s="109"/>
      <c r="Q17" s="55"/>
      <c r="R17" s="55"/>
      <c r="S17" s="55"/>
      <c r="T17" s="55"/>
      <c r="U17" s="55"/>
      <c r="V17" s="55"/>
    </row>
    <row r="18" spans="1:22" s="4" customFormat="1" x14ac:dyDescent="0.2">
      <c r="A18" s="141"/>
      <c r="B18" s="143"/>
      <c r="C18" s="147">
        <v>1</v>
      </c>
      <c r="D18" s="120" t="s">
        <v>214</v>
      </c>
      <c r="E18" s="94"/>
      <c r="F18" s="120" t="s">
        <v>56</v>
      </c>
      <c r="G18" s="120" t="s">
        <v>68</v>
      </c>
      <c r="H18" s="120" t="s">
        <v>68</v>
      </c>
      <c r="I18" s="145" t="s">
        <v>56</v>
      </c>
      <c r="J18" s="108"/>
      <c r="K18" s="189">
        <f>E18*$J18/1000000</f>
        <v>0</v>
      </c>
      <c r="L18" s="188"/>
      <c r="M18" s="188"/>
      <c r="N18" s="188"/>
      <c r="O18" s="188"/>
      <c r="P18" s="109"/>
      <c r="Q18" s="55"/>
      <c r="R18" s="55"/>
      <c r="S18" s="55"/>
      <c r="T18" s="55"/>
      <c r="U18" s="55"/>
      <c r="V18" s="55"/>
    </row>
    <row r="19" spans="1:22" s="4" customFormat="1" x14ac:dyDescent="0.2">
      <c r="A19" s="141"/>
      <c r="B19" s="143"/>
      <c r="C19" s="147">
        <v>2</v>
      </c>
      <c r="D19" s="120" t="s">
        <v>215</v>
      </c>
      <c r="E19" s="94"/>
      <c r="F19" s="120" t="s">
        <v>56</v>
      </c>
      <c r="G19" s="120" t="s">
        <v>68</v>
      </c>
      <c r="H19" s="120" t="s">
        <v>68</v>
      </c>
      <c r="I19" s="145"/>
      <c r="J19" s="108"/>
      <c r="K19" s="189">
        <f>E19*$J19/1000000</f>
        <v>0</v>
      </c>
      <c r="L19" s="188"/>
      <c r="M19" s="188"/>
      <c r="N19" s="188"/>
      <c r="O19" s="189">
        <f>I19*$J19/1000000</f>
        <v>0</v>
      </c>
      <c r="P19" s="109"/>
      <c r="Q19" s="55"/>
      <c r="R19" s="55"/>
      <c r="S19" s="55"/>
      <c r="T19" s="55"/>
      <c r="U19" s="55"/>
      <c r="V19" s="55"/>
    </row>
    <row r="20" spans="1:22" s="4" customFormat="1" x14ac:dyDescent="0.2">
      <c r="A20" s="141"/>
      <c r="B20" s="143"/>
      <c r="C20" s="147">
        <v>3</v>
      </c>
      <c r="D20" s="120" t="s">
        <v>216</v>
      </c>
      <c r="E20" s="94"/>
      <c r="F20" s="120" t="s">
        <v>56</v>
      </c>
      <c r="G20" s="120" t="s">
        <v>68</v>
      </c>
      <c r="H20" s="120" t="s">
        <v>68</v>
      </c>
      <c r="I20" s="145"/>
      <c r="J20" s="108"/>
      <c r="K20" s="189">
        <f>E20*$J20/1000000</f>
        <v>0</v>
      </c>
      <c r="L20" s="188"/>
      <c r="M20" s="188"/>
      <c r="N20" s="188"/>
      <c r="O20" s="189">
        <f>I20*$J20/1000000</f>
        <v>0</v>
      </c>
      <c r="P20" s="109"/>
      <c r="Q20" s="55"/>
      <c r="R20" s="55"/>
      <c r="S20" s="55"/>
      <c r="T20" s="55"/>
      <c r="U20" s="55"/>
      <c r="V20" s="55"/>
    </row>
    <row r="21" spans="1:22" s="4" customFormat="1" ht="25.5" x14ac:dyDescent="0.2">
      <c r="A21" s="148"/>
      <c r="B21" s="149"/>
      <c r="C21" s="150">
        <v>4</v>
      </c>
      <c r="D21" s="66" t="s">
        <v>217</v>
      </c>
      <c r="E21" s="152">
        <v>30</v>
      </c>
      <c r="F21" s="151" t="s">
        <v>56</v>
      </c>
      <c r="G21" s="152" t="s">
        <v>68</v>
      </c>
      <c r="H21" s="151" t="s">
        <v>68</v>
      </c>
      <c r="I21" s="154"/>
      <c r="J21" s="116"/>
      <c r="K21" s="190">
        <f>E21*$J21/1000000</f>
        <v>0</v>
      </c>
      <c r="L21" s="192"/>
      <c r="M21" s="192"/>
      <c r="N21" s="192"/>
      <c r="O21" s="190">
        <f>I21*$J21/1000000</f>
        <v>0</v>
      </c>
      <c r="P21" s="109"/>
      <c r="Q21" s="55"/>
      <c r="R21" s="55"/>
      <c r="S21" s="55"/>
      <c r="T21" s="55"/>
      <c r="U21" s="55"/>
      <c r="V21" s="55"/>
    </row>
    <row r="22" spans="1:22" s="4" customFormat="1" x14ac:dyDescent="0.2">
      <c r="A22" s="141"/>
      <c r="B22" s="143"/>
      <c r="C22" s="147"/>
      <c r="D22" s="163" t="s">
        <v>173</v>
      </c>
      <c r="E22" s="94"/>
      <c r="F22" s="120"/>
      <c r="G22" s="120"/>
      <c r="H22" s="120"/>
      <c r="I22" s="145"/>
      <c r="J22" s="146">
        <f t="shared" ref="J22:O22" si="5">J23+J24+J25</f>
        <v>0</v>
      </c>
      <c r="K22" s="189">
        <f t="shared" si="5"/>
        <v>0</v>
      </c>
      <c r="L22" s="203">
        <f t="shared" si="5"/>
        <v>0</v>
      </c>
      <c r="M22" s="203">
        <f t="shared" si="5"/>
        <v>0</v>
      </c>
      <c r="N22" s="203">
        <f t="shared" si="5"/>
        <v>0</v>
      </c>
      <c r="O22" s="195">
        <f t="shared" si="5"/>
        <v>0</v>
      </c>
      <c r="P22" s="109"/>
      <c r="Q22" s="55"/>
      <c r="R22" s="55"/>
      <c r="S22" s="55"/>
      <c r="T22" s="55"/>
      <c r="U22" s="55"/>
      <c r="V22" s="55"/>
    </row>
    <row r="23" spans="1:22" s="4" customFormat="1" x14ac:dyDescent="0.2">
      <c r="A23" s="141"/>
      <c r="B23" s="143"/>
      <c r="C23" s="147">
        <v>1</v>
      </c>
      <c r="D23" s="72" t="s">
        <v>174</v>
      </c>
      <c r="E23" s="94"/>
      <c r="F23" s="120" t="s">
        <v>68</v>
      </c>
      <c r="G23" s="120" t="s">
        <v>68</v>
      </c>
      <c r="H23" s="120" t="s">
        <v>68</v>
      </c>
      <c r="I23" s="145"/>
      <c r="J23" s="108"/>
      <c r="K23" s="189">
        <f>E23*$J23/1000000</f>
        <v>0</v>
      </c>
      <c r="L23" s="188"/>
      <c r="M23" s="188"/>
      <c r="N23" s="188"/>
      <c r="O23" s="189">
        <f>I23*$J23/1000000</f>
        <v>0</v>
      </c>
      <c r="P23" s="109"/>
      <c r="Q23" s="55"/>
      <c r="R23" s="55"/>
      <c r="S23" s="55"/>
      <c r="T23" s="55"/>
      <c r="U23" s="55"/>
      <c r="V23" s="55"/>
    </row>
    <row r="24" spans="1:22" s="4" customFormat="1" ht="15.75" customHeight="1" x14ac:dyDescent="0.2">
      <c r="A24" s="141"/>
      <c r="B24" s="143"/>
      <c r="C24" s="147">
        <v>2</v>
      </c>
      <c r="D24" s="72" t="s">
        <v>175</v>
      </c>
      <c r="E24" s="94"/>
      <c r="F24" s="120" t="s">
        <v>68</v>
      </c>
      <c r="G24" s="120" t="s">
        <v>68</v>
      </c>
      <c r="H24" s="120" t="s">
        <v>68</v>
      </c>
      <c r="I24" s="204"/>
      <c r="J24" s="108"/>
      <c r="K24" s="189">
        <f>E24*$J24/1000000</f>
        <v>0</v>
      </c>
      <c r="L24" s="188"/>
      <c r="M24" s="188"/>
      <c r="N24" s="188"/>
      <c r="O24" s="189">
        <f>I24*$J24/1000000</f>
        <v>0</v>
      </c>
      <c r="P24" s="109"/>
      <c r="Q24" s="55"/>
      <c r="R24" s="55"/>
      <c r="S24" s="55"/>
      <c r="T24" s="55"/>
      <c r="U24" s="55"/>
      <c r="V24" s="55"/>
    </row>
    <row r="25" spans="1:22" s="4" customFormat="1" x14ac:dyDescent="0.2">
      <c r="A25" s="141"/>
      <c r="B25" s="149"/>
      <c r="C25" s="150">
        <v>3</v>
      </c>
      <c r="D25" s="66" t="s">
        <v>176</v>
      </c>
      <c r="E25" s="47">
        <v>1</v>
      </c>
      <c r="F25" s="151" t="s">
        <v>68</v>
      </c>
      <c r="G25" s="151" t="s">
        <v>68</v>
      </c>
      <c r="H25" s="151" t="s">
        <v>68</v>
      </c>
      <c r="I25" s="205"/>
      <c r="J25" s="116"/>
      <c r="K25" s="190">
        <f>E25*$J25/1000000</f>
        <v>0</v>
      </c>
      <c r="L25" s="192"/>
      <c r="M25" s="192"/>
      <c r="N25" s="192"/>
      <c r="O25" s="190">
        <f>I25*$J25/1000000</f>
        <v>0</v>
      </c>
      <c r="P25" s="109"/>
      <c r="Q25" s="55"/>
      <c r="R25" s="55"/>
      <c r="S25" s="55"/>
      <c r="T25" s="55"/>
      <c r="U25" s="55"/>
      <c r="V25" s="55"/>
    </row>
    <row r="26" spans="1:22" s="4" customFormat="1" x14ac:dyDescent="0.2">
      <c r="A26" s="141"/>
      <c r="B26" s="142" t="s">
        <v>19</v>
      </c>
      <c r="C26" s="147"/>
      <c r="D26" s="144" t="s">
        <v>20</v>
      </c>
      <c r="E26" s="94"/>
      <c r="F26" s="120"/>
      <c r="G26" s="120"/>
      <c r="H26" s="120"/>
      <c r="I26" s="145"/>
      <c r="J26" s="146">
        <f t="shared" ref="J26:O26" si="6">J27+J28+J29+J30+J31+J32</f>
        <v>0</v>
      </c>
      <c r="K26" s="189">
        <f t="shared" si="6"/>
        <v>0</v>
      </c>
      <c r="L26" s="203">
        <f t="shared" si="6"/>
        <v>0</v>
      </c>
      <c r="M26" s="203">
        <f t="shared" si="6"/>
        <v>0</v>
      </c>
      <c r="N26" s="203">
        <f t="shared" si="6"/>
        <v>0</v>
      </c>
      <c r="O26" s="195">
        <f t="shared" si="6"/>
        <v>0</v>
      </c>
      <c r="P26" s="109"/>
      <c r="Q26" s="55"/>
      <c r="R26" s="55"/>
      <c r="S26" s="55"/>
      <c r="T26" s="55"/>
      <c r="U26" s="55"/>
      <c r="V26" s="55"/>
    </row>
    <row r="27" spans="1:22" s="4" customFormat="1" x14ac:dyDescent="0.2">
      <c r="A27" s="141"/>
      <c r="B27" s="143"/>
      <c r="C27" s="147">
        <v>1</v>
      </c>
      <c r="D27" s="120" t="s">
        <v>120</v>
      </c>
      <c r="E27" s="265"/>
      <c r="F27" s="120"/>
      <c r="G27" s="120" t="s">
        <v>68</v>
      </c>
      <c r="H27" s="120" t="s">
        <v>68</v>
      </c>
      <c r="I27" s="145"/>
      <c r="J27" s="164"/>
      <c r="K27" s="189">
        <f t="shared" ref="K27:L31" si="7">E27*$J27/1000000</f>
        <v>0</v>
      </c>
      <c r="L27" s="189">
        <f>F27*$J27/1000000</f>
        <v>0</v>
      </c>
      <c r="M27" s="188"/>
      <c r="N27" s="188"/>
      <c r="O27" s="189">
        <f>I27*$J27/1000000</f>
        <v>0</v>
      </c>
      <c r="P27" s="109"/>
      <c r="Q27" s="55"/>
      <c r="R27" s="55"/>
      <c r="S27" s="55"/>
      <c r="T27" s="55"/>
      <c r="U27" s="55"/>
      <c r="V27" s="55"/>
    </row>
    <row r="28" spans="1:22" s="4" customFormat="1" x14ac:dyDescent="0.2">
      <c r="A28" s="141"/>
      <c r="B28" s="143"/>
      <c r="C28" s="147">
        <v>2</v>
      </c>
      <c r="D28" s="120" t="s">
        <v>121</v>
      </c>
      <c r="E28" s="265"/>
      <c r="F28" s="120"/>
      <c r="G28" s="120" t="s">
        <v>68</v>
      </c>
      <c r="H28" s="120" t="s">
        <v>68</v>
      </c>
      <c r="I28" s="145"/>
      <c r="J28" s="164"/>
      <c r="K28" s="189">
        <f t="shared" si="7"/>
        <v>0</v>
      </c>
      <c r="L28" s="189">
        <f t="shared" si="7"/>
        <v>0</v>
      </c>
      <c r="M28" s="188"/>
      <c r="N28" s="188"/>
      <c r="O28" s="189">
        <f>I28*$J28/1000000</f>
        <v>0</v>
      </c>
      <c r="P28" s="109"/>
      <c r="Q28" s="55"/>
      <c r="R28" s="55"/>
      <c r="S28" s="55"/>
      <c r="T28" s="55"/>
      <c r="U28" s="55"/>
      <c r="V28" s="55"/>
    </row>
    <row r="29" spans="1:22" s="4" customFormat="1" x14ac:dyDescent="0.2">
      <c r="A29" s="141"/>
      <c r="B29" s="143"/>
      <c r="C29" s="147">
        <v>3</v>
      </c>
      <c r="D29" s="72" t="s">
        <v>122</v>
      </c>
      <c r="E29" s="265">
        <v>1000</v>
      </c>
      <c r="F29" s="120"/>
      <c r="G29" s="120" t="s">
        <v>68</v>
      </c>
      <c r="H29" s="120" t="s">
        <v>68</v>
      </c>
      <c r="I29" s="145"/>
      <c r="J29" s="164"/>
      <c r="K29" s="189">
        <f t="shared" si="7"/>
        <v>0</v>
      </c>
      <c r="L29" s="189">
        <f t="shared" si="7"/>
        <v>0</v>
      </c>
      <c r="M29" s="188"/>
      <c r="N29" s="188"/>
      <c r="O29" s="189">
        <f>I29*$J29/1000000</f>
        <v>0</v>
      </c>
      <c r="P29" s="109"/>
      <c r="Q29" s="55"/>
      <c r="R29" s="55"/>
      <c r="S29" s="55"/>
      <c r="T29" s="55"/>
      <c r="U29" s="55"/>
      <c r="V29" s="55"/>
    </row>
    <row r="30" spans="1:22" s="4" customFormat="1" x14ac:dyDescent="0.2">
      <c r="A30" s="141"/>
      <c r="B30" s="143"/>
      <c r="C30" s="147">
        <v>4</v>
      </c>
      <c r="D30" s="120" t="s">
        <v>139</v>
      </c>
      <c r="E30" s="23"/>
      <c r="F30" s="120"/>
      <c r="G30" s="120" t="s">
        <v>68</v>
      </c>
      <c r="H30" s="120" t="s">
        <v>68</v>
      </c>
      <c r="I30" s="145" t="s">
        <v>56</v>
      </c>
      <c r="J30" s="164"/>
      <c r="K30" s="189">
        <f t="shared" si="7"/>
        <v>0</v>
      </c>
      <c r="L30" s="189">
        <f t="shared" si="7"/>
        <v>0</v>
      </c>
      <c r="M30" s="188"/>
      <c r="N30" s="188"/>
      <c r="O30" s="189"/>
      <c r="P30" s="109"/>
      <c r="Q30" s="55"/>
      <c r="R30" s="55"/>
      <c r="S30" s="55"/>
      <c r="T30" s="55"/>
      <c r="U30" s="55"/>
      <c r="V30" s="55"/>
    </row>
    <row r="31" spans="1:22" s="4" customFormat="1" ht="25.5" x14ac:dyDescent="0.2">
      <c r="A31" s="141"/>
      <c r="B31" s="143"/>
      <c r="C31" s="147">
        <v>5</v>
      </c>
      <c r="D31" s="72" t="s">
        <v>177</v>
      </c>
      <c r="E31" s="37">
        <v>100</v>
      </c>
      <c r="F31" s="120"/>
      <c r="G31" s="120" t="s">
        <v>68</v>
      </c>
      <c r="H31" s="120" t="s">
        <v>68</v>
      </c>
      <c r="I31" s="145" t="s">
        <v>56</v>
      </c>
      <c r="J31" s="164"/>
      <c r="K31" s="189">
        <f t="shared" si="7"/>
        <v>0</v>
      </c>
      <c r="L31" s="189">
        <f t="shared" si="7"/>
        <v>0</v>
      </c>
      <c r="M31" s="188"/>
      <c r="N31" s="188"/>
      <c r="O31" s="189"/>
      <c r="P31" s="109"/>
      <c r="Q31" s="55"/>
      <c r="R31" s="55"/>
      <c r="S31" s="55"/>
      <c r="T31" s="55"/>
      <c r="U31" s="55"/>
      <c r="V31" s="55"/>
    </row>
    <row r="32" spans="1:22" s="4" customFormat="1" ht="25.5" x14ac:dyDescent="0.2">
      <c r="A32" s="148"/>
      <c r="B32" s="149"/>
      <c r="C32" s="150">
        <v>6</v>
      </c>
      <c r="D32" s="66" t="s">
        <v>178</v>
      </c>
      <c r="E32" s="24"/>
      <c r="F32" s="151"/>
      <c r="G32" s="151" t="s">
        <v>68</v>
      </c>
      <c r="H32" s="151" t="s">
        <v>68</v>
      </c>
      <c r="I32" s="154" t="s">
        <v>68</v>
      </c>
      <c r="J32" s="165"/>
      <c r="K32" s="190"/>
      <c r="L32" s="190">
        <f>F32*$J32/1000000</f>
        <v>0</v>
      </c>
      <c r="M32" s="192"/>
      <c r="N32" s="192"/>
      <c r="O32" s="190"/>
      <c r="P32" s="109"/>
      <c r="Q32" s="55"/>
      <c r="R32" s="55"/>
      <c r="S32" s="55"/>
      <c r="T32" s="55"/>
      <c r="U32" s="55"/>
      <c r="V32" s="55"/>
    </row>
    <row r="33" spans="1:22" s="4" customFormat="1" x14ac:dyDescent="0.2">
      <c r="A33" s="141"/>
      <c r="B33" s="99" t="s">
        <v>21</v>
      </c>
      <c r="C33" s="147"/>
      <c r="D33" s="144" t="s">
        <v>179</v>
      </c>
      <c r="E33" s="94"/>
      <c r="F33" s="120"/>
      <c r="G33" s="120"/>
      <c r="H33" s="120"/>
      <c r="I33" s="145"/>
      <c r="J33" s="146">
        <f t="shared" ref="J33:O33" si="8">J34+J35+J36+J37+J38+J39</f>
        <v>0</v>
      </c>
      <c r="K33" s="189">
        <f t="shared" si="8"/>
        <v>0</v>
      </c>
      <c r="L33" s="203">
        <f t="shared" si="8"/>
        <v>0</v>
      </c>
      <c r="M33" s="203">
        <f t="shared" si="8"/>
        <v>0</v>
      </c>
      <c r="N33" s="203">
        <f t="shared" si="8"/>
        <v>0</v>
      </c>
      <c r="O33" s="195">
        <f t="shared" si="8"/>
        <v>0</v>
      </c>
      <c r="P33" s="55"/>
      <c r="Q33" s="55"/>
      <c r="R33" s="55"/>
      <c r="S33" s="55"/>
      <c r="T33" s="55"/>
      <c r="U33" s="55"/>
      <c r="V33" s="55"/>
    </row>
    <row r="34" spans="1:22" s="4" customFormat="1" ht="25.5" x14ac:dyDescent="0.2">
      <c r="A34" s="141"/>
      <c r="B34" s="143"/>
      <c r="C34" s="147">
        <v>1</v>
      </c>
      <c r="D34" s="72" t="s">
        <v>59</v>
      </c>
      <c r="E34" s="265"/>
      <c r="F34" s="120" t="s">
        <v>56</v>
      </c>
      <c r="G34" s="120" t="s">
        <v>68</v>
      </c>
      <c r="H34" s="120" t="s">
        <v>68</v>
      </c>
      <c r="I34" s="145"/>
      <c r="J34" s="108"/>
      <c r="K34" s="189">
        <f>E34*$J34/1000000</f>
        <v>0</v>
      </c>
      <c r="L34" s="188"/>
      <c r="M34" s="188"/>
      <c r="N34" s="188"/>
      <c r="O34" s="189">
        <f>I34*$J34/1000000</f>
        <v>0</v>
      </c>
      <c r="P34" s="55"/>
      <c r="Q34" s="55"/>
      <c r="R34" s="55"/>
      <c r="S34" s="55"/>
      <c r="T34" s="55"/>
      <c r="U34" s="55"/>
      <c r="V34" s="55"/>
    </row>
    <row r="35" spans="1:22" s="5" customFormat="1" ht="25.5" x14ac:dyDescent="0.2">
      <c r="A35" s="103"/>
      <c r="B35" s="73"/>
      <c r="C35" s="235">
        <v>2</v>
      </c>
      <c r="D35" s="199" t="s">
        <v>151</v>
      </c>
      <c r="E35" s="41">
        <v>500</v>
      </c>
      <c r="F35" s="72" t="s">
        <v>56</v>
      </c>
      <c r="G35" s="72" t="s">
        <v>68</v>
      </c>
      <c r="H35" s="72" t="s">
        <v>68</v>
      </c>
      <c r="I35" s="175"/>
      <c r="J35" s="74"/>
      <c r="K35" s="178">
        <f>E35*$J35/1000000</f>
        <v>0</v>
      </c>
      <c r="L35" s="180"/>
      <c r="M35" s="180"/>
      <c r="N35" s="180"/>
      <c r="O35" s="178">
        <f>I35*$J35/1000000</f>
        <v>0</v>
      </c>
      <c r="P35" s="59"/>
      <c r="Q35" s="59"/>
      <c r="R35" s="59"/>
      <c r="S35" s="59"/>
      <c r="T35" s="59"/>
      <c r="U35" s="59"/>
      <c r="V35" s="59"/>
    </row>
    <row r="36" spans="1:22" s="5" customFormat="1" ht="25.5" x14ac:dyDescent="0.2">
      <c r="A36" s="103"/>
      <c r="B36" s="73"/>
      <c r="C36" s="235">
        <v>3</v>
      </c>
      <c r="D36" s="199" t="s">
        <v>154</v>
      </c>
      <c r="E36" s="29"/>
      <c r="F36" s="72" t="s">
        <v>56</v>
      </c>
      <c r="G36" s="72" t="s">
        <v>68</v>
      </c>
      <c r="H36" s="72" t="s">
        <v>68</v>
      </c>
      <c r="I36" s="175"/>
      <c r="J36" s="74"/>
      <c r="K36" s="178">
        <f>E36*$J36/1000000</f>
        <v>0</v>
      </c>
      <c r="L36" s="180"/>
      <c r="M36" s="180"/>
      <c r="N36" s="180"/>
      <c r="O36" s="178">
        <f>I36*$J36/1000000</f>
        <v>0</v>
      </c>
      <c r="P36" s="59"/>
      <c r="Q36" s="59"/>
      <c r="R36" s="59"/>
      <c r="S36" s="59"/>
      <c r="T36" s="59"/>
      <c r="U36" s="59"/>
      <c r="V36" s="59"/>
    </row>
    <row r="37" spans="1:22" s="5" customFormat="1" x14ac:dyDescent="0.2">
      <c r="A37" s="103"/>
      <c r="B37" s="73"/>
      <c r="C37" s="235">
        <v>4</v>
      </c>
      <c r="D37" s="199" t="s">
        <v>155</v>
      </c>
      <c r="E37" s="29"/>
      <c r="F37" s="72" t="s">
        <v>68</v>
      </c>
      <c r="G37" s="72" t="s">
        <v>68</v>
      </c>
      <c r="H37" s="72" t="s">
        <v>68</v>
      </c>
      <c r="I37" s="175" t="s">
        <v>68</v>
      </c>
      <c r="J37" s="74"/>
      <c r="K37" s="178">
        <f>E37*$J37/1000000</f>
        <v>0</v>
      </c>
      <c r="L37" s="180"/>
      <c r="M37" s="180"/>
      <c r="N37" s="180"/>
      <c r="O37" s="178"/>
      <c r="P37" s="59"/>
      <c r="Q37" s="59"/>
      <c r="R37" s="59"/>
      <c r="S37" s="59"/>
      <c r="T37" s="59"/>
      <c r="U37" s="59"/>
      <c r="V37" s="59"/>
    </row>
    <row r="38" spans="1:22" s="5" customFormat="1" ht="25.5" x14ac:dyDescent="0.2">
      <c r="A38" s="103"/>
      <c r="B38" s="73"/>
      <c r="C38" s="235">
        <v>5</v>
      </c>
      <c r="D38" s="91" t="s">
        <v>156</v>
      </c>
      <c r="E38" s="29"/>
      <c r="F38" s="72" t="s">
        <v>68</v>
      </c>
      <c r="G38" s="72" t="s">
        <v>68</v>
      </c>
      <c r="H38" s="72" t="s">
        <v>68</v>
      </c>
      <c r="I38" s="175" t="s">
        <v>68</v>
      </c>
      <c r="J38" s="74"/>
      <c r="K38" s="178">
        <f>E38*$J38/1000000</f>
        <v>0</v>
      </c>
      <c r="L38" s="180"/>
      <c r="M38" s="180"/>
      <c r="N38" s="180"/>
      <c r="O38" s="178"/>
      <c r="P38" s="59"/>
      <c r="Q38" s="59"/>
      <c r="R38" s="59"/>
      <c r="S38" s="59"/>
      <c r="T38" s="59"/>
      <c r="U38" s="59"/>
      <c r="V38" s="59"/>
    </row>
    <row r="39" spans="1:22" s="5" customFormat="1" x14ac:dyDescent="0.2">
      <c r="A39" s="236"/>
      <c r="B39" s="65"/>
      <c r="C39" s="172">
        <v>6</v>
      </c>
      <c r="D39" s="67" t="s">
        <v>218</v>
      </c>
      <c r="E39" s="30"/>
      <c r="F39" s="66" t="s">
        <v>68</v>
      </c>
      <c r="G39" s="66" t="s">
        <v>68</v>
      </c>
      <c r="H39" s="66" t="s">
        <v>68</v>
      </c>
      <c r="I39" s="68" t="s">
        <v>56</v>
      </c>
      <c r="J39" s="69"/>
      <c r="K39" s="190"/>
      <c r="L39" s="183"/>
      <c r="M39" s="183"/>
      <c r="N39" s="183"/>
      <c r="O39" s="182"/>
      <c r="P39" s="59"/>
      <c r="Q39" s="59"/>
      <c r="R39" s="59"/>
      <c r="S39" s="59"/>
      <c r="T39" s="59"/>
      <c r="U39" s="59"/>
      <c r="V39" s="59"/>
    </row>
    <row r="40" spans="1:22" s="4" customFormat="1" x14ac:dyDescent="0.2">
      <c r="A40" s="237"/>
      <c r="B40" s="238" t="s">
        <v>22</v>
      </c>
      <c r="C40" s="239"/>
      <c r="D40" s="240" t="s">
        <v>23</v>
      </c>
      <c r="E40" s="267"/>
      <c r="F40" s="241"/>
      <c r="G40" s="241"/>
      <c r="H40" s="241"/>
      <c r="I40" s="242"/>
      <c r="J40" s="146">
        <f t="shared" ref="J40:O40" si="9">J41+J42+J43+J44</f>
        <v>0</v>
      </c>
      <c r="K40" s="189">
        <f t="shared" si="9"/>
        <v>0</v>
      </c>
      <c r="L40" s="203">
        <f t="shared" si="9"/>
        <v>0</v>
      </c>
      <c r="M40" s="203">
        <f t="shared" si="9"/>
        <v>0</v>
      </c>
      <c r="N40" s="203">
        <f t="shared" si="9"/>
        <v>0</v>
      </c>
      <c r="O40" s="195">
        <f t="shared" si="9"/>
        <v>0</v>
      </c>
      <c r="P40" s="55"/>
      <c r="Q40" s="55"/>
      <c r="R40" s="55"/>
      <c r="S40" s="55"/>
      <c r="T40" s="55"/>
      <c r="U40" s="55"/>
      <c r="V40" s="55"/>
    </row>
    <row r="41" spans="1:22" s="4" customFormat="1" ht="25.5" x14ac:dyDescent="0.2">
      <c r="A41" s="141"/>
      <c r="B41" s="143"/>
      <c r="C41" s="147">
        <v>1</v>
      </c>
      <c r="D41" s="199" t="s">
        <v>364</v>
      </c>
      <c r="E41" s="94"/>
      <c r="F41" s="120" t="s">
        <v>56</v>
      </c>
      <c r="G41" s="120" t="s">
        <v>68</v>
      </c>
      <c r="H41" s="120" t="s">
        <v>68</v>
      </c>
      <c r="I41" s="145" t="s">
        <v>56</v>
      </c>
      <c r="J41" s="108"/>
      <c r="K41" s="189">
        <f>E41*$J41/1000000</f>
        <v>0</v>
      </c>
      <c r="L41" s="188"/>
      <c r="M41" s="203"/>
      <c r="N41" s="188"/>
      <c r="O41" s="188"/>
      <c r="P41" s="55"/>
      <c r="Q41" s="55"/>
      <c r="R41" s="55"/>
      <c r="S41" s="55"/>
      <c r="T41" s="55"/>
      <c r="U41" s="55"/>
      <c r="V41" s="55"/>
    </row>
    <row r="42" spans="1:22" s="4" customFormat="1" ht="25.5" x14ac:dyDescent="0.2">
      <c r="A42" s="141"/>
      <c r="B42" s="143"/>
      <c r="C42" s="147">
        <v>2</v>
      </c>
      <c r="D42" s="199" t="s">
        <v>365</v>
      </c>
      <c r="E42" s="37">
        <v>1000</v>
      </c>
      <c r="F42" s="120" t="s">
        <v>56</v>
      </c>
      <c r="G42" s="120" t="s">
        <v>68</v>
      </c>
      <c r="H42" s="120" t="s">
        <v>68</v>
      </c>
      <c r="I42" s="145"/>
      <c r="J42" s="108"/>
      <c r="K42" s="189">
        <f>E42*$J42/1000000</f>
        <v>0</v>
      </c>
      <c r="L42" s="188"/>
      <c r="M42" s="188"/>
      <c r="N42" s="188"/>
      <c r="O42" s="178">
        <f>I42*$J42/1000000</f>
        <v>0</v>
      </c>
      <c r="P42" s="55"/>
      <c r="Q42" s="55"/>
      <c r="R42" s="55"/>
      <c r="S42" s="55"/>
      <c r="T42" s="55"/>
      <c r="U42" s="55"/>
      <c r="V42" s="55"/>
    </row>
    <row r="43" spans="1:22" s="4" customFormat="1" ht="63.75" x14ac:dyDescent="0.2">
      <c r="A43" s="141"/>
      <c r="B43" s="143"/>
      <c r="C43" s="147">
        <v>3</v>
      </c>
      <c r="D43" s="199" t="s">
        <v>366</v>
      </c>
      <c r="E43" s="94"/>
      <c r="F43" s="120" t="s">
        <v>56</v>
      </c>
      <c r="G43" s="120" t="s">
        <v>68</v>
      </c>
      <c r="H43" s="120" t="s">
        <v>68</v>
      </c>
      <c r="I43" s="145" t="s">
        <v>56</v>
      </c>
      <c r="J43" s="108"/>
      <c r="K43" s="189">
        <f>E43*$J43/1000000</f>
        <v>0</v>
      </c>
      <c r="L43" s="188"/>
      <c r="M43" s="188"/>
      <c r="N43" s="188"/>
      <c r="O43" s="178"/>
      <c r="P43" s="55"/>
      <c r="Q43" s="55"/>
      <c r="R43" s="55"/>
      <c r="S43" s="55"/>
      <c r="T43" s="55"/>
      <c r="U43" s="55"/>
      <c r="V43" s="55"/>
    </row>
    <row r="44" spans="1:22" s="4" customFormat="1" x14ac:dyDescent="0.2">
      <c r="A44" s="148"/>
      <c r="B44" s="149"/>
      <c r="C44" s="150">
        <v>4</v>
      </c>
      <c r="D44" s="67" t="s">
        <v>180</v>
      </c>
      <c r="E44" s="38">
        <v>600</v>
      </c>
      <c r="F44" s="151" t="s">
        <v>56</v>
      </c>
      <c r="G44" s="151" t="s">
        <v>68</v>
      </c>
      <c r="H44" s="151" t="s">
        <v>68</v>
      </c>
      <c r="I44" s="154" t="s">
        <v>56</v>
      </c>
      <c r="J44" s="116"/>
      <c r="K44" s="190">
        <f>E44*$J44/1000000</f>
        <v>0</v>
      </c>
      <c r="L44" s="192"/>
      <c r="M44" s="192"/>
      <c r="N44" s="192"/>
      <c r="O44" s="192"/>
      <c r="P44" s="55"/>
      <c r="Q44" s="55"/>
      <c r="R44" s="55"/>
      <c r="S44" s="55"/>
      <c r="T44" s="55"/>
      <c r="U44" s="55"/>
      <c r="V44" s="55"/>
    </row>
    <row r="45" spans="1:22" s="4" customFormat="1" x14ac:dyDescent="0.2">
      <c r="A45" s="141"/>
      <c r="B45" s="99" t="s">
        <v>24</v>
      </c>
      <c r="C45" s="147"/>
      <c r="D45" s="144" t="s">
        <v>25</v>
      </c>
      <c r="E45" s="37"/>
      <c r="F45" s="120"/>
      <c r="G45" s="120"/>
      <c r="H45" s="120"/>
      <c r="I45" s="145"/>
      <c r="J45" s="146">
        <f t="shared" ref="J45:O45" si="10">J46+J47+J48+J49</f>
        <v>0</v>
      </c>
      <c r="K45" s="189">
        <f t="shared" si="10"/>
        <v>0</v>
      </c>
      <c r="L45" s="203">
        <f t="shared" si="10"/>
        <v>0</v>
      </c>
      <c r="M45" s="203">
        <f t="shared" si="10"/>
        <v>0</v>
      </c>
      <c r="N45" s="203">
        <f t="shared" si="10"/>
        <v>0</v>
      </c>
      <c r="O45" s="203">
        <f t="shared" si="10"/>
        <v>0</v>
      </c>
      <c r="P45" s="55"/>
      <c r="Q45" s="55"/>
      <c r="R45" s="55"/>
      <c r="S45" s="55"/>
      <c r="T45" s="55"/>
      <c r="U45" s="55"/>
      <c r="V45" s="55"/>
    </row>
    <row r="46" spans="1:22" s="4" customFormat="1" x14ac:dyDescent="0.2">
      <c r="A46" s="141"/>
      <c r="B46" s="99"/>
      <c r="C46" s="147">
        <v>1</v>
      </c>
      <c r="D46" s="120" t="s">
        <v>110</v>
      </c>
      <c r="E46" s="42"/>
      <c r="F46" s="120" t="s">
        <v>56</v>
      </c>
      <c r="G46" s="120" t="s">
        <v>68</v>
      </c>
      <c r="H46" s="120" t="s">
        <v>68</v>
      </c>
      <c r="I46" s="145"/>
      <c r="J46" s="146"/>
      <c r="K46" s="189">
        <f>E46*$J46/1000000</f>
        <v>0</v>
      </c>
      <c r="L46" s="188"/>
      <c r="M46" s="188"/>
      <c r="N46" s="188"/>
      <c r="O46" s="189">
        <f>I46*$J46/1000000</f>
        <v>0</v>
      </c>
      <c r="P46" s="55"/>
      <c r="Q46" s="55"/>
      <c r="R46" s="55"/>
      <c r="S46" s="55"/>
      <c r="T46" s="55"/>
      <c r="U46" s="55"/>
      <c r="V46" s="55"/>
    </row>
    <row r="47" spans="1:22" s="4" customFormat="1" ht="25.5" x14ac:dyDescent="0.2">
      <c r="A47" s="141"/>
      <c r="B47" s="99"/>
      <c r="C47" s="147">
        <v>2</v>
      </c>
      <c r="D47" s="72" t="s">
        <v>367</v>
      </c>
      <c r="E47" s="35">
        <v>40000</v>
      </c>
      <c r="F47" s="120" t="s">
        <v>56</v>
      </c>
      <c r="G47" s="120" t="s">
        <v>68</v>
      </c>
      <c r="H47" s="120" t="s">
        <v>68</v>
      </c>
      <c r="I47" s="145"/>
      <c r="J47" s="146"/>
      <c r="K47" s="189">
        <f>E47*$J47/1000000</f>
        <v>0</v>
      </c>
      <c r="L47" s="188"/>
      <c r="M47" s="188"/>
      <c r="N47" s="188"/>
      <c r="O47" s="189">
        <f>I47*$J47/1000000</f>
        <v>0</v>
      </c>
      <c r="P47" s="55"/>
      <c r="Q47" s="55"/>
      <c r="R47" s="55"/>
      <c r="S47" s="55"/>
      <c r="T47" s="55"/>
      <c r="U47" s="55"/>
      <c r="V47" s="55"/>
    </row>
    <row r="48" spans="1:22" s="4" customFormat="1" x14ac:dyDescent="0.2">
      <c r="A48" s="141"/>
      <c r="B48" s="99"/>
      <c r="C48" s="147">
        <v>3</v>
      </c>
      <c r="D48" s="120" t="s">
        <v>368</v>
      </c>
      <c r="E48" s="35">
        <v>10000</v>
      </c>
      <c r="F48" s="120" t="s">
        <v>56</v>
      </c>
      <c r="G48" s="120" t="s">
        <v>68</v>
      </c>
      <c r="H48" s="120" t="s">
        <v>68</v>
      </c>
      <c r="I48" s="145"/>
      <c r="J48" s="146"/>
      <c r="K48" s="189">
        <f>E48*$J48/1000000</f>
        <v>0</v>
      </c>
      <c r="L48" s="188"/>
      <c r="M48" s="188"/>
      <c r="N48" s="188"/>
      <c r="O48" s="189">
        <f>I48*$J48/1000000</f>
        <v>0</v>
      </c>
      <c r="P48" s="55"/>
      <c r="Q48" s="55"/>
      <c r="R48" s="55"/>
      <c r="S48" s="55"/>
      <c r="T48" s="55"/>
      <c r="U48" s="55"/>
      <c r="V48" s="55"/>
    </row>
    <row r="49" spans="1:22" s="4" customFormat="1" x14ac:dyDescent="0.2">
      <c r="A49" s="152"/>
      <c r="B49" s="152"/>
      <c r="C49" s="150">
        <v>4</v>
      </c>
      <c r="D49" s="152" t="s">
        <v>219</v>
      </c>
      <c r="E49" s="36">
        <v>2000</v>
      </c>
      <c r="F49" s="152" t="s">
        <v>56</v>
      </c>
      <c r="G49" s="152" t="s">
        <v>68</v>
      </c>
      <c r="H49" s="152" t="s">
        <v>68</v>
      </c>
      <c r="I49" s="152" t="s">
        <v>56</v>
      </c>
      <c r="J49" s="116"/>
      <c r="K49" s="190">
        <f>E49*$J49/1000000</f>
        <v>0</v>
      </c>
      <c r="L49" s="192"/>
      <c r="M49" s="192"/>
      <c r="N49" s="192"/>
      <c r="O49" s="247"/>
      <c r="P49" s="55"/>
      <c r="Q49" s="55"/>
      <c r="R49" s="55"/>
      <c r="S49" s="55"/>
      <c r="T49" s="55"/>
      <c r="U49" s="55"/>
      <c r="V49" s="55"/>
    </row>
    <row r="50" spans="1:22" s="4" customFormat="1" x14ac:dyDescent="0.2">
      <c r="A50" s="141"/>
      <c r="B50" s="99" t="s">
        <v>26</v>
      </c>
      <c r="C50" s="147"/>
      <c r="D50" s="144" t="s">
        <v>144</v>
      </c>
      <c r="E50" s="37"/>
      <c r="F50" s="120"/>
      <c r="G50" s="120"/>
      <c r="H50" s="120"/>
      <c r="I50" s="145"/>
      <c r="J50" s="146">
        <f t="shared" ref="J50:O50" si="11">J51+J52+J53+J54</f>
        <v>0</v>
      </c>
      <c r="K50" s="189">
        <f t="shared" si="11"/>
        <v>0</v>
      </c>
      <c r="L50" s="188">
        <f t="shared" si="11"/>
        <v>0</v>
      </c>
      <c r="M50" s="188">
        <f t="shared" si="11"/>
        <v>0</v>
      </c>
      <c r="N50" s="188">
        <f t="shared" si="11"/>
        <v>0</v>
      </c>
      <c r="O50" s="195">
        <f t="shared" si="11"/>
        <v>0</v>
      </c>
      <c r="P50" s="55"/>
      <c r="Q50" s="55"/>
      <c r="R50" s="55"/>
      <c r="S50" s="55"/>
      <c r="T50" s="55"/>
      <c r="U50" s="55"/>
      <c r="V50" s="55"/>
    </row>
    <row r="51" spans="1:22" s="4" customFormat="1" x14ac:dyDescent="0.2">
      <c r="A51" s="141"/>
      <c r="B51" s="99"/>
      <c r="C51" s="147">
        <v>1</v>
      </c>
      <c r="D51" s="120" t="s">
        <v>157</v>
      </c>
      <c r="E51" s="37"/>
      <c r="F51" s="120" t="s">
        <v>68</v>
      </c>
      <c r="G51" s="120" t="s">
        <v>68</v>
      </c>
      <c r="H51" s="120" t="s">
        <v>68</v>
      </c>
      <c r="I51" s="145" t="s">
        <v>68</v>
      </c>
      <c r="J51" s="108"/>
      <c r="K51" s="189">
        <f>E51*$J51/1000000</f>
        <v>0</v>
      </c>
      <c r="L51" s="188"/>
      <c r="M51" s="188"/>
      <c r="N51" s="188"/>
      <c r="O51" s="188"/>
      <c r="P51" s="55"/>
      <c r="Q51" s="55"/>
      <c r="R51" s="55"/>
      <c r="S51" s="55"/>
      <c r="T51" s="55"/>
      <c r="U51" s="55"/>
      <c r="V51" s="55"/>
    </row>
    <row r="52" spans="1:22" s="4" customFormat="1" x14ac:dyDescent="0.2">
      <c r="A52" s="141"/>
      <c r="B52" s="99"/>
      <c r="C52" s="147">
        <v>2</v>
      </c>
      <c r="D52" s="120" t="s">
        <v>123</v>
      </c>
      <c r="E52" s="37"/>
      <c r="F52" s="120" t="s">
        <v>68</v>
      </c>
      <c r="G52" s="120" t="s">
        <v>56</v>
      </c>
      <c r="H52" s="120" t="s">
        <v>68</v>
      </c>
      <c r="I52" s="145" t="s">
        <v>56</v>
      </c>
      <c r="J52" s="108"/>
      <c r="K52" s="189">
        <f>E52*$J52/1000000</f>
        <v>0</v>
      </c>
      <c r="L52" s="188"/>
      <c r="M52" s="188"/>
      <c r="N52" s="188"/>
      <c r="O52" s="188"/>
      <c r="P52" s="55"/>
      <c r="Q52" s="55"/>
      <c r="R52" s="55"/>
      <c r="S52" s="55"/>
      <c r="T52" s="55"/>
      <c r="U52" s="55"/>
      <c r="V52" s="55"/>
    </row>
    <row r="53" spans="1:22" s="4" customFormat="1" x14ac:dyDescent="0.2">
      <c r="A53" s="141"/>
      <c r="B53" s="143"/>
      <c r="C53" s="147">
        <v>3</v>
      </c>
      <c r="D53" s="120" t="s">
        <v>158</v>
      </c>
      <c r="E53" s="37">
        <v>9400</v>
      </c>
      <c r="F53" s="120" t="s">
        <v>56</v>
      </c>
      <c r="G53" s="120" t="s">
        <v>56</v>
      </c>
      <c r="H53" s="120" t="s">
        <v>68</v>
      </c>
      <c r="I53" s="145"/>
      <c r="J53" s="108"/>
      <c r="K53" s="189">
        <f>E53*$J53/1000000</f>
        <v>0</v>
      </c>
      <c r="L53" s="188"/>
      <c r="M53" s="188"/>
      <c r="N53" s="188"/>
      <c r="O53" s="189">
        <f>I53*$N53/1000000</f>
        <v>0</v>
      </c>
      <c r="P53" s="55"/>
      <c r="Q53" s="55"/>
      <c r="R53" s="55"/>
      <c r="S53" s="55"/>
      <c r="T53" s="55"/>
      <c r="U53" s="55"/>
      <c r="V53" s="55"/>
    </row>
    <row r="54" spans="1:22" s="4" customFormat="1" ht="25.5" x14ac:dyDescent="0.2">
      <c r="A54" s="148"/>
      <c r="B54" s="149"/>
      <c r="C54" s="150">
        <v>4</v>
      </c>
      <c r="D54" s="66" t="s">
        <v>159</v>
      </c>
      <c r="E54" s="48">
        <v>100</v>
      </c>
      <c r="F54" s="151" t="s">
        <v>56</v>
      </c>
      <c r="G54" s="151" t="s">
        <v>56</v>
      </c>
      <c r="H54" s="151" t="s">
        <v>68</v>
      </c>
      <c r="I54" s="154" t="s">
        <v>56</v>
      </c>
      <c r="J54" s="116"/>
      <c r="K54" s="190">
        <f>E54*$J54/1000000</f>
        <v>0</v>
      </c>
      <c r="L54" s="192"/>
      <c r="M54" s="192"/>
      <c r="N54" s="192"/>
      <c r="O54" s="192"/>
      <c r="P54" s="55"/>
      <c r="Q54" s="55"/>
      <c r="R54" s="55"/>
      <c r="S54" s="55"/>
      <c r="T54" s="55"/>
      <c r="U54" s="55"/>
      <c r="V54" s="55"/>
    </row>
    <row r="55" spans="1:22" s="4" customFormat="1" x14ac:dyDescent="0.2">
      <c r="A55" s="243"/>
      <c r="B55" s="99" t="s">
        <v>210</v>
      </c>
      <c r="C55" s="142"/>
      <c r="D55" s="144" t="s">
        <v>5</v>
      </c>
      <c r="E55" s="43"/>
      <c r="F55" s="144"/>
      <c r="G55" s="144"/>
      <c r="H55" s="144"/>
      <c r="I55" s="244"/>
      <c r="J55" s="146">
        <f t="shared" ref="J55:O55" si="12">J56+J57+J58</f>
        <v>0</v>
      </c>
      <c r="K55" s="189">
        <f t="shared" si="12"/>
        <v>0</v>
      </c>
      <c r="L55" s="195">
        <f t="shared" si="12"/>
        <v>0</v>
      </c>
      <c r="M55" s="195">
        <f t="shared" si="12"/>
        <v>0</v>
      </c>
      <c r="N55" s="195">
        <f t="shared" si="12"/>
        <v>0</v>
      </c>
      <c r="O55" s="195">
        <f t="shared" si="12"/>
        <v>0</v>
      </c>
      <c r="P55" s="55"/>
      <c r="Q55" s="55"/>
      <c r="R55" s="55"/>
      <c r="S55" s="55"/>
      <c r="T55" s="55"/>
      <c r="U55" s="55"/>
      <c r="V55" s="55"/>
    </row>
    <row r="56" spans="1:22" s="4" customFormat="1" ht="25.5" x14ac:dyDescent="0.2">
      <c r="A56" s="141"/>
      <c r="B56" s="143"/>
      <c r="C56" s="147">
        <v>1</v>
      </c>
      <c r="D56" s="72" t="s">
        <v>60</v>
      </c>
      <c r="E56" s="37"/>
      <c r="F56" s="245"/>
      <c r="G56" s="120" t="s">
        <v>68</v>
      </c>
      <c r="H56" s="120" t="s">
        <v>68</v>
      </c>
      <c r="I56" s="145"/>
      <c r="J56" s="108"/>
      <c r="K56" s="189">
        <f>E56*$J56/1000000</f>
        <v>0</v>
      </c>
      <c r="L56" s="189">
        <f>F56*$J56/1000000</f>
        <v>0</v>
      </c>
      <c r="M56" s="188"/>
      <c r="N56" s="188"/>
      <c r="O56" s="189"/>
      <c r="P56" s="55"/>
      <c r="Q56" s="55"/>
      <c r="R56" s="55"/>
      <c r="S56" s="55"/>
      <c r="T56" s="55"/>
      <c r="U56" s="55"/>
      <c r="V56" s="55"/>
    </row>
    <row r="57" spans="1:22" s="4" customFormat="1" ht="25.5" x14ac:dyDescent="0.2">
      <c r="A57" s="141"/>
      <c r="B57" s="143"/>
      <c r="C57" s="147">
        <v>2</v>
      </c>
      <c r="D57" s="72" t="s">
        <v>61</v>
      </c>
      <c r="E57" s="37"/>
      <c r="F57" s="120"/>
      <c r="G57" s="120" t="s">
        <v>68</v>
      </c>
      <c r="H57" s="120" t="s">
        <v>68</v>
      </c>
      <c r="I57" s="204"/>
      <c r="J57" s="108"/>
      <c r="K57" s="189">
        <f>E57*$J57/1000000</f>
        <v>0</v>
      </c>
      <c r="L57" s="189">
        <f>F57*$J57/1000000</f>
        <v>0</v>
      </c>
      <c r="M57" s="188"/>
      <c r="N57" s="188"/>
      <c r="O57" s="189">
        <f>I57*$J57/1000000</f>
        <v>0</v>
      </c>
      <c r="P57" s="55"/>
      <c r="Q57" s="55"/>
      <c r="R57" s="55"/>
      <c r="S57" s="55"/>
      <c r="T57" s="55"/>
      <c r="U57" s="55"/>
      <c r="V57" s="55"/>
    </row>
    <row r="58" spans="1:22" s="4" customFormat="1" x14ac:dyDescent="0.2">
      <c r="A58" s="148"/>
      <c r="B58" s="149"/>
      <c r="C58" s="150">
        <v>3</v>
      </c>
      <c r="D58" s="157" t="s">
        <v>145</v>
      </c>
      <c r="E58" s="38">
        <v>800</v>
      </c>
      <c r="F58" s="157" t="s">
        <v>56</v>
      </c>
      <c r="G58" s="151" t="s">
        <v>68</v>
      </c>
      <c r="H58" s="151" t="s">
        <v>68</v>
      </c>
      <c r="I58" s="154" t="s">
        <v>68</v>
      </c>
      <c r="J58" s="116"/>
      <c r="K58" s="190">
        <f>E58*$J58/1000000</f>
        <v>0</v>
      </c>
      <c r="L58" s="190"/>
      <c r="M58" s="192"/>
      <c r="N58" s="192"/>
      <c r="O58" s="190"/>
      <c r="P58" s="55"/>
      <c r="Q58" s="55"/>
      <c r="R58" s="55"/>
      <c r="S58" s="55"/>
      <c r="T58" s="55"/>
      <c r="U58" s="55"/>
      <c r="V58" s="55"/>
    </row>
    <row r="59" spans="1:22" s="4" customFormat="1" x14ac:dyDescent="0.2">
      <c r="A59" s="141"/>
      <c r="B59" s="99" t="s">
        <v>27</v>
      </c>
      <c r="C59" s="147"/>
      <c r="D59" s="144" t="s">
        <v>62</v>
      </c>
      <c r="E59" s="37"/>
      <c r="F59" s="120"/>
      <c r="G59" s="120"/>
      <c r="H59" s="120"/>
      <c r="I59" s="204"/>
      <c r="J59" s="146">
        <f t="shared" ref="J59:O59" si="13">J60+J61</f>
        <v>0</v>
      </c>
      <c r="K59" s="189">
        <f t="shared" si="13"/>
        <v>0</v>
      </c>
      <c r="L59" s="188">
        <f t="shared" si="13"/>
        <v>0</v>
      </c>
      <c r="M59" s="188">
        <f t="shared" si="13"/>
        <v>0</v>
      </c>
      <c r="N59" s="188">
        <f t="shared" si="13"/>
        <v>0</v>
      </c>
      <c r="O59" s="188">
        <f t="shared" si="13"/>
        <v>0</v>
      </c>
      <c r="P59" s="55"/>
      <c r="Q59" s="55"/>
      <c r="R59" s="55"/>
      <c r="S59" s="55"/>
      <c r="T59" s="55"/>
      <c r="U59" s="55"/>
      <c r="V59" s="55"/>
    </row>
    <row r="60" spans="1:22" s="4" customFormat="1" x14ac:dyDescent="0.2">
      <c r="A60" s="141"/>
      <c r="B60" s="143"/>
      <c r="C60" s="147">
        <v>1</v>
      </c>
      <c r="D60" s="72" t="s">
        <v>181</v>
      </c>
      <c r="E60" s="37"/>
      <c r="F60" s="120" t="s">
        <v>56</v>
      </c>
      <c r="G60" s="120" t="s">
        <v>68</v>
      </c>
      <c r="H60" s="120" t="s">
        <v>68</v>
      </c>
      <c r="I60" s="145" t="s">
        <v>56</v>
      </c>
      <c r="J60" s="108"/>
      <c r="K60" s="189">
        <f>E60*$J60/1000000</f>
        <v>0</v>
      </c>
      <c r="L60" s="188"/>
      <c r="M60" s="188"/>
      <c r="N60" s="188"/>
      <c r="O60" s="188"/>
      <c r="P60" s="55"/>
      <c r="Q60" s="55"/>
      <c r="R60" s="55"/>
      <c r="S60" s="55"/>
      <c r="T60" s="55"/>
      <c r="U60" s="55"/>
      <c r="V60" s="55"/>
    </row>
    <row r="61" spans="1:22" s="4" customFormat="1" x14ac:dyDescent="0.2">
      <c r="A61" s="148"/>
      <c r="B61" s="149"/>
      <c r="C61" s="150">
        <v>2</v>
      </c>
      <c r="D61" s="151" t="s">
        <v>63</v>
      </c>
      <c r="E61" s="38"/>
      <c r="F61" s="151" t="s">
        <v>56</v>
      </c>
      <c r="G61" s="151" t="s">
        <v>68</v>
      </c>
      <c r="H61" s="151" t="s">
        <v>68</v>
      </c>
      <c r="I61" s="154" t="s">
        <v>56</v>
      </c>
      <c r="J61" s="116"/>
      <c r="K61" s="190">
        <f>E61*$J61/1000000</f>
        <v>0</v>
      </c>
      <c r="L61" s="192"/>
      <c r="M61" s="192"/>
      <c r="N61" s="192"/>
      <c r="O61" s="192"/>
      <c r="P61" s="55"/>
      <c r="Q61" s="55"/>
      <c r="R61" s="55"/>
      <c r="S61" s="55"/>
      <c r="T61" s="55"/>
      <c r="U61" s="55"/>
      <c r="V61" s="55"/>
    </row>
    <row r="62" spans="1:22" s="4" customFormat="1" ht="12.75" customHeight="1" x14ac:dyDescent="0.2">
      <c r="A62" s="243"/>
      <c r="B62" s="99" t="s">
        <v>220</v>
      </c>
      <c r="C62" s="142"/>
      <c r="D62" s="144" t="s">
        <v>124</v>
      </c>
      <c r="E62" s="43"/>
      <c r="F62" s="144"/>
      <c r="G62" s="144"/>
      <c r="H62" s="144"/>
      <c r="I62" s="244"/>
      <c r="J62" s="146">
        <f t="shared" ref="J62:O62" si="14">J63</f>
        <v>0</v>
      </c>
      <c r="K62" s="189">
        <f t="shared" si="14"/>
        <v>0</v>
      </c>
      <c r="L62" s="188">
        <f t="shared" si="14"/>
        <v>0</v>
      </c>
      <c r="M62" s="188">
        <f t="shared" si="14"/>
        <v>0</v>
      </c>
      <c r="N62" s="188">
        <f t="shared" si="14"/>
        <v>0</v>
      </c>
      <c r="O62" s="188">
        <f t="shared" si="14"/>
        <v>0</v>
      </c>
      <c r="P62" s="55"/>
      <c r="Q62" s="55"/>
      <c r="R62" s="55"/>
      <c r="S62" s="55"/>
      <c r="T62" s="55"/>
      <c r="U62" s="55"/>
      <c r="V62" s="55"/>
    </row>
    <row r="63" spans="1:22" s="4" customFormat="1" x14ac:dyDescent="0.2">
      <c r="A63" s="148"/>
      <c r="B63" s="149"/>
      <c r="C63" s="150">
        <v>1</v>
      </c>
      <c r="D63" s="151" t="s">
        <v>64</v>
      </c>
      <c r="E63" s="38"/>
      <c r="F63" s="151" t="s">
        <v>68</v>
      </c>
      <c r="G63" s="151" t="s">
        <v>68</v>
      </c>
      <c r="H63" s="151" t="s">
        <v>56</v>
      </c>
      <c r="I63" s="154"/>
      <c r="J63" s="116"/>
      <c r="K63" s="190">
        <f>E63*$J63/1000000</f>
        <v>0</v>
      </c>
      <c r="L63" s="192"/>
      <c r="M63" s="192"/>
      <c r="N63" s="192"/>
      <c r="O63" s="190">
        <f>I63*$J63/1000000</f>
        <v>0</v>
      </c>
      <c r="P63" s="55"/>
      <c r="Q63" s="55"/>
      <c r="R63" s="55"/>
      <c r="S63" s="55"/>
      <c r="T63" s="55"/>
      <c r="U63" s="55"/>
      <c r="V63" s="55"/>
    </row>
    <row r="64" spans="1:22" s="4" customFormat="1" ht="25.5" x14ac:dyDescent="0.2">
      <c r="A64" s="243"/>
      <c r="B64" s="99" t="s">
        <v>58</v>
      </c>
      <c r="C64" s="142"/>
      <c r="D64" s="163" t="s">
        <v>221</v>
      </c>
      <c r="E64" s="43"/>
      <c r="F64" s="144"/>
      <c r="G64" s="144"/>
      <c r="H64" s="144"/>
      <c r="I64" s="244"/>
      <c r="J64" s="146">
        <f t="shared" ref="J64:O64" si="15">J65+J66+J67+J68</f>
        <v>0</v>
      </c>
      <c r="K64" s="189">
        <f t="shared" si="15"/>
        <v>0</v>
      </c>
      <c r="L64" s="188">
        <f t="shared" si="15"/>
        <v>0</v>
      </c>
      <c r="M64" s="188">
        <f t="shared" si="15"/>
        <v>0</v>
      </c>
      <c r="N64" s="188">
        <f t="shared" si="15"/>
        <v>0</v>
      </c>
      <c r="O64" s="188">
        <f t="shared" si="15"/>
        <v>0</v>
      </c>
      <c r="P64" s="55"/>
      <c r="Q64" s="55"/>
      <c r="R64" s="55"/>
      <c r="S64" s="55"/>
      <c r="T64" s="55"/>
      <c r="U64" s="55"/>
      <c r="V64" s="55"/>
    </row>
    <row r="65" spans="1:22" s="4" customFormat="1" x14ac:dyDescent="0.2">
      <c r="A65" s="243"/>
      <c r="B65" s="99"/>
      <c r="C65" s="147">
        <v>1</v>
      </c>
      <c r="D65" s="72" t="s">
        <v>65</v>
      </c>
      <c r="E65" s="37"/>
      <c r="F65" s="120" t="s">
        <v>56</v>
      </c>
      <c r="G65" s="120" t="s">
        <v>56</v>
      </c>
      <c r="H65" s="120" t="s">
        <v>56</v>
      </c>
      <c r="I65" s="145" t="s">
        <v>56</v>
      </c>
      <c r="J65" s="108"/>
      <c r="K65" s="189">
        <f>E65*$J65/1000000</f>
        <v>0</v>
      </c>
      <c r="L65" s="188"/>
      <c r="M65" s="188"/>
      <c r="N65" s="188"/>
      <c r="O65" s="188"/>
      <c r="P65" s="55"/>
      <c r="Q65" s="55"/>
      <c r="R65" s="55"/>
      <c r="S65" s="55"/>
      <c r="T65" s="55"/>
      <c r="U65" s="55"/>
      <c r="V65" s="55"/>
    </row>
    <row r="66" spans="1:22" s="4" customFormat="1" x14ac:dyDescent="0.2">
      <c r="A66" s="243"/>
      <c r="B66" s="99"/>
      <c r="C66" s="147">
        <v>2</v>
      </c>
      <c r="D66" s="72" t="s">
        <v>222</v>
      </c>
      <c r="E66" s="37"/>
      <c r="F66" s="120" t="s">
        <v>56</v>
      </c>
      <c r="G66" s="120" t="s">
        <v>56</v>
      </c>
      <c r="H66" s="120" t="s">
        <v>56</v>
      </c>
      <c r="I66" s="145" t="s">
        <v>56</v>
      </c>
      <c r="J66" s="108"/>
      <c r="K66" s="189">
        <f>E66*$J66/1000000</f>
        <v>0</v>
      </c>
      <c r="L66" s="188"/>
      <c r="M66" s="188"/>
      <c r="N66" s="188"/>
      <c r="O66" s="188"/>
      <c r="P66" s="55"/>
      <c r="Q66" s="55"/>
      <c r="R66" s="55"/>
      <c r="S66" s="55"/>
      <c r="T66" s="55"/>
      <c r="U66" s="55"/>
      <c r="V66" s="55"/>
    </row>
    <row r="67" spans="1:22" s="4" customFormat="1" ht="25.5" x14ac:dyDescent="0.2">
      <c r="A67" s="141"/>
      <c r="B67" s="143"/>
      <c r="C67" s="147">
        <v>3</v>
      </c>
      <c r="D67" s="91" t="s">
        <v>66</v>
      </c>
      <c r="E67" s="37">
        <v>20</v>
      </c>
      <c r="F67" s="120" t="s">
        <v>56</v>
      </c>
      <c r="G67" s="120" t="s">
        <v>68</v>
      </c>
      <c r="H67" s="120" t="s">
        <v>56</v>
      </c>
      <c r="I67" s="145" t="s">
        <v>56</v>
      </c>
      <c r="J67" s="108"/>
      <c r="K67" s="189">
        <f>E67*$J67/1000000</f>
        <v>0</v>
      </c>
      <c r="L67" s="188"/>
      <c r="M67" s="188"/>
      <c r="N67" s="188"/>
      <c r="O67" s="188"/>
      <c r="P67" s="55"/>
      <c r="Q67" s="55"/>
      <c r="R67" s="55"/>
      <c r="S67" s="55"/>
      <c r="T67" s="55"/>
      <c r="U67" s="55"/>
      <c r="V67" s="55"/>
    </row>
    <row r="68" spans="1:22" s="4" customFormat="1" ht="26.25" thickBot="1" x14ac:dyDescent="0.25">
      <c r="A68" s="141"/>
      <c r="B68" s="143"/>
      <c r="C68" s="147">
        <v>4</v>
      </c>
      <c r="D68" s="246" t="s">
        <v>67</v>
      </c>
      <c r="E68" s="37">
        <v>200</v>
      </c>
      <c r="F68" s="120" t="s">
        <v>56</v>
      </c>
      <c r="G68" s="120" t="s">
        <v>68</v>
      </c>
      <c r="H68" s="120" t="s">
        <v>56</v>
      </c>
      <c r="I68" s="145" t="s">
        <v>56</v>
      </c>
      <c r="J68" s="108"/>
      <c r="K68" s="189">
        <f>E68*$J68/1000000</f>
        <v>0</v>
      </c>
      <c r="L68" s="188"/>
      <c r="M68" s="188"/>
      <c r="N68" s="188"/>
      <c r="O68" s="188"/>
      <c r="P68" s="55"/>
      <c r="Q68" s="55"/>
      <c r="R68" s="55"/>
      <c r="S68" s="55"/>
      <c r="T68" s="55"/>
      <c r="U68" s="55"/>
      <c r="V68" s="55"/>
    </row>
    <row r="69" spans="1:22" ht="13.5" thickBot="1" x14ac:dyDescent="0.25">
      <c r="A69" s="343">
        <v>2</v>
      </c>
      <c r="B69" s="345"/>
      <c r="C69" s="345"/>
      <c r="D69" s="345" t="s">
        <v>3</v>
      </c>
      <c r="E69" s="345"/>
      <c r="F69" s="345"/>
      <c r="G69" s="345"/>
      <c r="H69" s="345"/>
      <c r="I69" s="346"/>
      <c r="J69" s="512"/>
      <c r="K69" s="392">
        <f>K64+K62+K59+K55+K50+K45+K40+K33+K26+K22+K11+K8+K4</f>
        <v>0</v>
      </c>
      <c r="L69" s="392">
        <f>L64+L62+L59+L55+L50+L45+L40+L33+L26+L22+L11+L8+L4</f>
        <v>0</v>
      </c>
      <c r="M69" s="392">
        <f>M64+M62+M59+M55+M50+M45+M40+M33+M26+M22+M11+M8+M4</f>
        <v>0</v>
      </c>
      <c r="N69" s="392">
        <f>N64+N62+N59+N55+N50+N45+N40+N33+N26+N22+N11+N8+N4</f>
        <v>0</v>
      </c>
      <c r="O69" s="392">
        <f>O64+O62+O59+O55+O50+O45+O40+O33+O26+O22+O11+O8+O4</f>
        <v>0</v>
      </c>
    </row>
    <row r="70" spans="1:22" x14ac:dyDescent="0.2">
      <c r="A70" s="109"/>
      <c r="B70" s="109"/>
      <c r="C70" s="109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</row>
    <row r="71" spans="1:22" x14ac:dyDescent="0.2">
      <c r="A71" s="109"/>
      <c r="B71" s="109"/>
      <c r="C71" s="109"/>
      <c r="D71" s="297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</row>
    <row r="72" spans="1:22" x14ac:dyDescent="0.2">
      <c r="A72" s="109"/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</row>
    <row r="73" spans="1:22" x14ac:dyDescent="0.2">
      <c r="A73" s="109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</row>
  </sheetData>
  <mergeCells count="2">
    <mergeCell ref="E1:I1"/>
    <mergeCell ref="K1:O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9" orientation="landscape" r:id="rId1"/>
  <headerFooter alignWithMargins="0">
    <oddHeader>&amp;L&amp;"-,Regular"&amp;11Unintentional HCB Inventory&amp;C&amp;"-,Regular"&amp;11Reference Year: ______________&amp;R&amp;"-,Regular"&amp;11Country: ________________</oddHeader>
    <oddFooter>&amp;L&amp;"-,Regular"&amp;11&amp;A&amp;C&amp;"-,Regular"&amp;11Toolkit v2019&amp;R&amp;"-,Regular"&amp;11Page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view="pageBreakPreview" zoomScale="70" zoomScaleNormal="95" zoomScaleSheetLayoutView="70" workbookViewId="0">
      <selection activeCell="D1" sqref="D1"/>
    </sheetView>
  </sheetViews>
  <sheetFormatPr defaultColWidth="12" defaultRowHeight="12.75" x14ac:dyDescent="0.2"/>
  <cols>
    <col min="1" max="1" width="7" style="55" customWidth="1"/>
    <col min="2" max="2" width="8.33203125" style="55" customWidth="1"/>
    <col min="3" max="3" width="6.83203125" style="55" bestFit="1" customWidth="1"/>
    <col min="4" max="4" width="41" style="55" customWidth="1"/>
    <col min="5" max="5" width="10.6640625" style="55" bestFit="1" customWidth="1"/>
    <col min="6" max="6" width="8" style="55" bestFit="1" customWidth="1"/>
    <col min="7" max="7" width="6.5" style="55" bestFit="1" customWidth="1"/>
    <col min="8" max="8" width="10.6640625" style="55" customWidth="1"/>
    <col min="9" max="9" width="12.5" style="55" customWidth="1"/>
    <col min="10" max="10" width="14.6640625" style="55" bestFit="1" customWidth="1"/>
    <col min="11" max="11" width="10.6640625" style="55" customWidth="1"/>
    <col min="12" max="12" width="10" style="55" customWidth="1"/>
    <col min="13" max="13" width="10.5" style="55" customWidth="1"/>
    <col min="14" max="14" width="11" style="55" customWidth="1"/>
    <col min="15" max="15" width="10.5" style="55" customWidth="1"/>
    <col min="16" max="16" width="16.1640625" style="55" customWidth="1"/>
    <col min="17" max="22" width="12" style="55"/>
  </cols>
  <sheetData>
    <row r="1" spans="1:22" x14ac:dyDescent="0.2">
      <c r="A1" s="132"/>
      <c r="B1" s="133"/>
      <c r="C1" s="493"/>
      <c r="D1" s="300"/>
      <c r="E1" s="549" t="s">
        <v>381</v>
      </c>
      <c r="F1" s="550"/>
      <c r="G1" s="550"/>
      <c r="H1" s="550"/>
      <c r="I1" s="551"/>
      <c r="J1" s="134" t="s">
        <v>88</v>
      </c>
      <c r="K1" s="541" t="s">
        <v>90</v>
      </c>
      <c r="L1" s="542"/>
      <c r="M1" s="542"/>
      <c r="N1" s="542"/>
      <c r="O1" s="552"/>
      <c r="P1" s="494" t="s">
        <v>153</v>
      </c>
    </row>
    <row r="2" spans="1:22" ht="13.5" thickBot="1" x14ac:dyDescent="0.25">
      <c r="A2" s="121" t="s">
        <v>211</v>
      </c>
      <c r="B2" s="122" t="s">
        <v>142</v>
      </c>
      <c r="C2" s="123" t="s">
        <v>130</v>
      </c>
      <c r="D2" s="125"/>
      <c r="E2" s="123" t="s">
        <v>15</v>
      </c>
      <c r="F2" s="123" t="s">
        <v>0</v>
      </c>
      <c r="G2" s="123" t="s">
        <v>77</v>
      </c>
      <c r="H2" s="123" t="s">
        <v>147</v>
      </c>
      <c r="I2" s="171" t="s">
        <v>1</v>
      </c>
      <c r="J2" s="136" t="s">
        <v>132</v>
      </c>
      <c r="K2" s="137" t="s">
        <v>380</v>
      </c>
      <c r="L2" s="137" t="s">
        <v>380</v>
      </c>
      <c r="M2" s="137" t="s">
        <v>380</v>
      </c>
      <c r="N2" s="137" t="s">
        <v>380</v>
      </c>
      <c r="O2" s="137" t="s">
        <v>380</v>
      </c>
      <c r="P2" s="495" t="s">
        <v>89</v>
      </c>
    </row>
    <row r="3" spans="1:22" ht="13.5" thickBot="1" x14ac:dyDescent="0.25">
      <c r="A3" s="76">
        <v>3</v>
      </c>
      <c r="B3" s="77"/>
      <c r="C3" s="77"/>
      <c r="D3" s="80" t="s">
        <v>160</v>
      </c>
      <c r="E3" s="80"/>
      <c r="F3" s="80"/>
      <c r="G3" s="80"/>
      <c r="H3" s="80"/>
      <c r="I3" s="81"/>
      <c r="J3" s="357"/>
      <c r="K3" s="83" t="s">
        <v>15</v>
      </c>
      <c r="L3" s="83" t="s">
        <v>0</v>
      </c>
      <c r="M3" s="83" t="s">
        <v>77</v>
      </c>
      <c r="N3" s="83" t="s">
        <v>147</v>
      </c>
      <c r="O3" s="83" t="s">
        <v>1</v>
      </c>
      <c r="P3" s="262"/>
    </row>
    <row r="4" spans="1:22" x14ac:dyDescent="0.2">
      <c r="A4" s="496"/>
      <c r="B4" s="238" t="s">
        <v>16</v>
      </c>
      <c r="C4" s="238"/>
      <c r="D4" s="358" t="s">
        <v>28</v>
      </c>
      <c r="E4" s="497"/>
      <c r="F4" s="241"/>
      <c r="G4" s="241"/>
      <c r="H4" s="241"/>
      <c r="I4" s="242"/>
      <c r="J4" s="146">
        <f>J5+J6+J7+J8+J9+J10</f>
        <v>0</v>
      </c>
      <c r="K4" s="189">
        <f>K5+K6+K7+K8+K9+K10</f>
        <v>0</v>
      </c>
      <c r="L4" s="203">
        <f>L5+L6+L8+L7+L9+L10</f>
        <v>0</v>
      </c>
      <c r="M4" s="203">
        <f>M5+M6+M7+M8+M9+M10</f>
        <v>0</v>
      </c>
      <c r="N4" s="203">
        <f>N5+N6+N7+N8+N9+N10</f>
        <v>0</v>
      </c>
      <c r="O4" s="195">
        <f>O5+O6+O7+O8+O9+O10</f>
        <v>0</v>
      </c>
      <c r="P4" s="498"/>
    </row>
    <row r="5" spans="1:22" s="3" customFormat="1" x14ac:dyDescent="0.2">
      <c r="A5" s="70"/>
      <c r="B5" s="73"/>
      <c r="C5" s="73">
        <v>1</v>
      </c>
      <c r="D5" s="91" t="s">
        <v>91</v>
      </c>
      <c r="E5" s="45">
        <v>20000</v>
      </c>
      <c r="F5" s="72" t="s">
        <v>56</v>
      </c>
      <c r="G5" s="72" t="s">
        <v>68</v>
      </c>
      <c r="H5" s="72" t="s">
        <v>68</v>
      </c>
      <c r="I5" s="175" t="s">
        <v>56</v>
      </c>
      <c r="J5" s="74"/>
      <c r="K5" s="178">
        <f t="shared" ref="K5:K10" si="0">E5*$J5/1000000</f>
        <v>0</v>
      </c>
      <c r="L5" s="180"/>
      <c r="M5" s="180"/>
      <c r="N5" s="180"/>
      <c r="O5" s="27"/>
      <c r="P5" s="499"/>
      <c r="Q5" s="59"/>
      <c r="R5" s="59"/>
      <c r="S5" s="59"/>
      <c r="T5" s="59"/>
      <c r="U5" s="59"/>
      <c r="V5" s="59"/>
    </row>
    <row r="6" spans="1:22" s="3" customFormat="1" x14ac:dyDescent="0.2">
      <c r="A6" s="70"/>
      <c r="B6" s="73"/>
      <c r="C6" s="73">
        <v>2</v>
      </c>
      <c r="D6" s="72" t="s">
        <v>92</v>
      </c>
      <c r="E6" s="45">
        <v>5000</v>
      </c>
      <c r="F6" s="72" t="s">
        <v>56</v>
      </c>
      <c r="G6" s="72" t="s">
        <v>68</v>
      </c>
      <c r="H6" s="72" t="s">
        <v>68</v>
      </c>
      <c r="I6" s="175"/>
      <c r="J6" s="74"/>
      <c r="K6" s="178">
        <f t="shared" si="0"/>
        <v>0</v>
      </c>
      <c r="L6" s="180"/>
      <c r="M6" s="180"/>
      <c r="N6" s="180"/>
      <c r="O6" s="178">
        <f>I6*$J6/1000000</f>
        <v>0</v>
      </c>
      <c r="P6" s="499"/>
      <c r="Q6" s="59"/>
      <c r="R6" s="59"/>
      <c r="S6" s="59"/>
      <c r="T6" s="59"/>
      <c r="U6" s="59"/>
      <c r="V6" s="59"/>
    </row>
    <row r="7" spans="1:22" s="3" customFormat="1" x14ac:dyDescent="0.2">
      <c r="A7" s="70"/>
      <c r="B7" s="73"/>
      <c r="C7" s="73">
        <v>3</v>
      </c>
      <c r="D7" s="72" t="s">
        <v>223</v>
      </c>
      <c r="E7" s="45"/>
      <c r="F7" s="72" t="s">
        <v>56</v>
      </c>
      <c r="G7" s="72" t="s">
        <v>68</v>
      </c>
      <c r="H7" s="72" t="s">
        <v>68</v>
      </c>
      <c r="I7" s="175" t="s">
        <v>56</v>
      </c>
      <c r="J7" s="74"/>
      <c r="K7" s="178">
        <f t="shared" si="0"/>
        <v>0</v>
      </c>
      <c r="L7" s="180"/>
      <c r="M7" s="180"/>
      <c r="N7" s="180"/>
      <c r="O7" s="178"/>
      <c r="P7" s="499"/>
      <c r="Q7" s="59"/>
      <c r="R7" s="59"/>
      <c r="S7" s="59"/>
      <c r="T7" s="59"/>
      <c r="U7" s="59"/>
      <c r="V7" s="59"/>
    </row>
    <row r="8" spans="1:22" s="3" customFormat="1" x14ac:dyDescent="0.2">
      <c r="A8" s="70"/>
      <c r="B8" s="73"/>
      <c r="C8" s="73">
        <v>4</v>
      </c>
      <c r="D8" s="72" t="s">
        <v>93</v>
      </c>
      <c r="E8" s="45"/>
      <c r="F8" s="72" t="s">
        <v>56</v>
      </c>
      <c r="G8" s="72" t="s">
        <v>68</v>
      </c>
      <c r="H8" s="72" t="s">
        <v>68</v>
      </c>
      <c r="I8" s="175" t="s">
        <v>56</v>
      </c>
      <c r="J8" s="74"/>
      <c r="K8" s="178">
        <f t="shared" si="0"/>
        <v>0</v>
      </c>
      <c r="L8" s="180"/>
      <c r="M8" s="180"/>
      <c r="N8" s="180"/>
      <c r="O8" s="178"/>
      <c r="P8" s="499"/>
      <c r="Q8" s="59"/>
      <c r="R8" s="59"/>
      <c r="S8" s="59"/>
      <c r="T8" s="59"/>
      <c r="U8" s="59"/>
      <c r="V8" s="59"/>
    </row>
    <row r="9" spans="1:22" s="3" customFormat="1" x14ac:dyDescent="0.2">
      <c r="A9" s="70"/>
      <c r="B9" s="73"/>
      <c r="C9" s="73">
        <v>5</v>
      </c>
      <c r="D9" s="72" t="s">
        <v>373</v>
      </c>
      <c r="E9" s="45"/>
      <c r="F9" s="72" t="s">
        <v>56</v>
      </c>
      <c r="G9" s="72" t="s">
        <v>68</v>
      </c>
      <c r="H9" s="72" t="s">
        <v>68</v>
      </c>
      <c r="I9" s="175" t="s">
        <v>56</v>
      </c>
      <c r="J9" s="74"/>
      <c r="K9" s="178">
        <f t="shared" si="0"/>
        <v>0</v>
      </c>
      <c r="L9" s="180"/>
      <c r="M9" s="180"/>
      <c r="N9" s="180"/>
      <c r="O9" s="178"/>
      <c r="P9" s="499"/>
      <c r="Q9" s="59"/>
      <c r="R9" s="59"/>
      <c r="S9" s="59"/>
      <c r="T9" s="59"/>
      <c r="U9" s="59"/>
      <c r="V9" s="59"/>
    </row>
    <row r="10" spans="1:22" s="3" customFormat="1" ht="25.5" x14ac:dyDescent="0.2">
      <c r="A10" s="10"/>
      <c r="B10" s="65"/>
      <c r="C10" s="65">
        <v>6</v>
      </c>
      <c r="D10" s="66" t="s">
        <v>94</v>
      </c>
      <c r="E10" s="500">
        <v>50</v>
      </c>
      <c r="F10" s="66" t="s">
        <v>56</v>
      </c>
      <c r="G10" s="66" t="s">
        <v>68</v>
      </c>
      <c r="H10" s="67" t="s">
        <v>68</v>
      </c>
      <c r="I10" s="68" t="s">
        <v>56</v>
      </c>
      <c r="J10" s="69"/>
      <c r="K10" s="182">
        <f t="shared" si="0"/>
        <v>0</v>
      </c>
      <c r="L10" s="183"/>
      <c r="M10" s="183"/>
      <c r="N10" s="183"/>
      <c r="O10" s="182"/>
      <c r="P10" s="11"/>
      <c r="Q10" s="59"/>
      <c r="R10" s="59"/>
      <c r="S10" s="59"/>
      <c r="T10" s="59"/>
      <c r="U10" s="59"/>
      <c r="V10" s="59"/>
    </row>
    <row r="11" spans="1:22" s="3" customFormat="1" x14ac:dyDescent="0.2">
      <c r="A11" s="70"/>
      <c r="B11" s="71" t="s">
        <v>17</v>
      </c>
      <c r="C11" s="71"/>
      <c r="D11" s="501" t="s">
        <v>161</v>
      </c>
      <c r="E11" s="502"/>
      <c r="F11" s="72"/>
      <c r="G11" s="72"/>
      <c r="H11" s="72"/>
      <c r="I11" s="175"/>
      <c r="J11" s="14">
        <f t="shared" ref="J11:O11" si="1">J12+J13+J14+J15</f>
        <v>0</v>
      </c>
      <c r="K11" s="178">
        <f t="shared" si="1"/>
        <v>0</v>
      </c>
      <c r="L11" s="180">
        <f t="shared" si="1"/>
        <v>0</v>
      </c>
      <c r="M11" s="180">
        <f t="shared" si="1"/>
        <v>0</v>
      </c>
      <c r="N11" s="180">
        <f t="shared" si="1"/>
        <v>0</v>
      </c>
      <c r="O11" s="27">
        <f t="shared" si="1"/>
        <v>0</v>
      </c>
      <c r="P11" s="499"/>
      <c r="Q11" s="59"/>
      <c r="R11" s="59"/>
      <c r="S11" s="59"/>
      <c r="T11" s="59"/>
      <c r="U11" s="59"/>
      <c r="V11" s="59"/>
    </row>
    <row r="12" spans="1:22" s="3" customFormat="1" x14ac:dyDescent="0.2">
      <c r="A12" s="70"/>
      <c r="B12" s="73"/>
      <c r="C12" s="73">
        <v>1</v>
      </c>
      <c r="D12" s="72" t="s">
        <v>224</v>
      </c>
      <c r="E12" s="45"/>
      <c r="F12" s="72" t="s">
        <v>56</v>
      </c>
      <c r="G12" s="72" t="s">
        <v>68</v>
      </c>
      <c r="H12" s="72" t="s">
        <v>68</v>
      </c>
      <c r="I12" s="175" t="s">
        <v>56</v>
      </c>
      <c r="J12" s="74"/>
      <c r="K12" s="178">
        <f>E12*$J12/1000000</f>
        <v>0</v>
      </c>
      <c r="L12" s="180"/>
      <c r="M12" s="180"/>
      <c r="N12" s="180"/>
      <c r="O12" s="178"/>
      <c r="P12" s="499"/>
      <c r="Q12" s="59"/>
      <c r="R12" s="59"/>
      <c r="S12" s="59"/>
      <c r="T12" s="59"/>
      <c r="U12" s="59"/>
      <c r="V12" s="59"/>
    </row>
    <row r="13" spans="1:22" s="3" customFormat="1" x14ac:dyDescent="0.2">
      <c r="A13" s="70"/>
      <c r="B13" s="73"/>
      <c r="C13" s="73">
        <v>2</v>
      </c>
      <c r="D13" s="72" t="s">
        <v>225</v>
      </c>
      <c r="E13" s="45">
        <v>10000</v>
      </c>
      <c r="F13" s="72" t="s">
        <v>56</v>
      </c>
      <c r="G13" s="72" t="s">
        <v>68</v>
      </c>
      <c r="H13" s="72" t="s">
        <v>68</v>
      </c>
      <c r="I13" s="175"/>
      <c r="J13" s="74"/>
      <c r="K13" s="178">
        <f>E13*$J13/1000000</f>
        <v>0</v>
      </c>
      <c r="L13" s="180"/>
      <c r="M13" s="180"/>
      <c r="N13" s="180"/>
      <c r="O13" s="178">
        <f>I13*$J13/1000000</f>
        <v>0</v>
      </c>
      <c r="P13" s="499"/>
      <c r="Q13" s="59"/>
      <c r="R13" s="59"/>
      <c r="S13" s="59"/>
      <c r="T13" s="59"/>
      <c r="U13" s="59"/>
      <c r="V13" s="59"/>
    </row>
    <row r="14" spans="1:22" s="5" customFormat="1" x14ac:dyDescent="0.2">
      <c r="A14" s="70"/>
      <c r="B14" s="73"/>
      <c r="C14" s="73">
        <v>3</v>
      </c>
      <c r="D14" s="72" t="s">
        <v>226</v>
      </c>
      <c r="E14" s="45"/>
      <c r="F14" s="72" t="s">
        <v>56</v>
      </c>
      <c r="G14" s="72" t="s">
        <v>68</v>
      </c>
      <c r="H14" s="72" t="s">
        <v>68</v>
      </c>
      <c r="I14" s="175"/>
      <c r="J14" s="74"/>
      <c r="K14" s="178">
        <f>E14*$J14/1000000</f>
        <v>0</v>
      </c>
      <c r="L14" s="180"/>
      <c r="M14" s="180"/>
      <c r="N14" s="180"/>
      <c r="O14" s="178">
        <f>I14*$J14/1000000</f>
        <v>0</v>
      </c>
      <c r="P14" s="499"/>
      <c r="Q14" s="59"/>
      <c r="R14" s="59"/>
      <c r="S14" s="59"/>
      <c r="T14" s="59"/>
      <c r="U14" s="59"/>
      <c r="V14" s="59"/>
    </row>
    <row r="15" spans="1:22" s="3" customFormat="1" x14ac:dyDescent="0.2">
      <c r="A15" s="10"/>
      <c r="B15" s="65"/>
      <c r="C15" s="65">
        <v>4</v>
      </c>
      <c r="D15" s="66" t="s">
        <v>227</v>
      </c>
      <c r="E15" s="503"/>
      <c r="F15" s="66" t="s">
        <v>56</v>
      </c>
      <c r="G15" s="66" t="s">
        <v>68</v>
      </c>
      <c r="H15" s="67" t="s">
        <v>68</v>
      </c>
      <c r="I15" s="68"/>
      <c r="J15" s="69"/>
      <c r="K15" s="182">
        <f>E15*$J15/1000000</f>
        <v>0</v>
      </c>
      <c r="L15" s="183"/>
      <c r="M15" s="183"/>
      <c r="N15" s="183"/>
      <c r="O15" s="182">
        <f>I15*$J15/1000000</f>
        <v>0</v>
      </c>
      <c r="P15" s="11"/>
      <c r="Q15" s="59"/>
      <c r="R15" s="59"/>
      <c r="S15" s="59"/>
      <c r="T15" s="59"/>
      <c r="U15" s="59"/>
      <c r="V15" s="59"/>
    </row>
    <row r="16" spans="1:22" s="3" customFormat="1" x14ac:dyDescent="0.2">
      <c r="A16" s="70"/>
      <c r="B16" s="71" t="s">
        <v>18</v>
      </c>
      <c r="C16" s="71"/>
      <c r="D16" s="163" t="s">
        <v>228</v>
      </c>
      <c r="E16" s="45"/>
      <c r="F16" s="72"/>
      <c r="G16" s="72"/>
      <c r="H16" s="72"/>
      <c r="I16" s="175"/>
      <c r="J16" s="14">
        <f t="shared" ref="J16:O16" si="2">J17</f>
        <v>0</v>
      </c>
      <c r="K16" s="178">
        <f t="shared" si="2"/>
        <v>0</v>
      </c>
      <c r="L16" s="180">
        <f t="shared" si="2"/>
        <v>0</v>
      </c>
      <c r="M16" s="180">
        <f t="shared" si="2"/>
        <v>0</v>
      </c>
      <c r="N16" s="180">
        <f t="shared" si="2"/>
        <v>0</v>
      </c>
      <c r="O16" s="27">
        <f t="shared" si="2"/>
        <v>0</v>
      </c>
      <c r="P16" s="499"/>
      <c r="Q16" s="59"/>
      <c r="R16" s="59"/>
      <c r="S16" s="59"/>
      <c r="T16" s="59"/>
      <c r="U16" s="59"/>
      <c r="V16" s="59"/>
    </row>
    <row r="17" spans="1:25" s="3" customFormat="1" ht="25.5" x14ac:dyDescent="0.2">
      <c r="A17" s="10"/>
      <c r="B17" s="151"/>
      <c r="C17" s="65">
        <v>1</v>
      </c>
      <c r="D17" s="66" t="s">
        <v>167</v>
      </c>
      <c r="E17" s="49">
        <v>500</v>
      </c>
      <c r="F17" s="66" t="s">
        <v>56</v>
      </c>
      <c r="G17" s="66" t="s">
        <v>68</v>
      </c>
      <c r="H17" s="67" t="s">
        <v>68</v>
      </c>
      <c r="I17" s="68" t="s">
        <v>68</v>
      </c>
      <c r="J17" s="69"/>
      <c r="K17" s="182">
        <f>E17*$J17/1000000</f>
        <v>0</v>
      </c>
      <c r="L17" s="183"/>
      <c r="M17" s="183"/>
      <c r="N17" s="183"/>
      <c r="O17" s="182"/>
      <c r="P17" s="11"/>
      <c r="Q17" s="59"/>
      <c r="R17" s="59"/>
      <c r="S17" s="59"/>
      <c r="T17" s="59"/>
      <c r="U17" s="59"/>
      <c r="V17" s="59"/>
    </row>
    <row r="18" spans="1:25" s="5" customFormat="1" ht="38.25" x14ac:dyDescent="0.2">
      <c r="A18" s="70"/>
      <c r="B18" s="71" t="s">
        <v>19</v>
      </c>
      <c r="C18" s="71"/>
      <c r="D18" s="163" t="s">
        <v>104</v>
      </c>
      <c r="E18" s="45"/>
      <c r="F18" s="72"/>
      <c r="G18" s="72"/>
      <c r="H18" s="72"/>
      <c r="I18" s="12" t="s">
        <v>382</v>
      </c>
      <c r="J18" s="14">
        <f t="shared" ref="J18:O18" si="3">J19+J20+J21+J22+J23+J24</f>
        <v>0</v>
      </c>
      <c r="K18" s="178">
        <f t="shared" si="3"/>
        <v>0</v>
      </c>
      <c r="L18" s="26">
        <f t="shared" si="3"/>
        <v>0</v>
      </c>
      <c r="M18" s="26">
        <f t="shared" si="3"/>
        <v>0</v>
      </c>
      <c r="N18" s="26">
        <f t="shared" si="3"/>
        <v>0</v>
      </c>
      <c r="O18" s="27">
        <f t="shared" si="3"/>
        <v>0</v>
      </c>
      <c r="P18" s="438" t="s">
        <v>202</v>
      </c>
      <c r="Q18" s="59"/>
      <c r="R18" s="59"/>
      <c r="S18" s="59"/>
      <c r="T18" s="59"/>
      <c r="U18" s="59"/>
      <c r="V18" s="59"/>
    </row>
    <row r="19" spans="1:25" s="7" customFormat="1" x14ac:dyDescent="0.2">
      <c r="A19" s="70"/>
      <c r="B19" s="73"/>
      <c r="C19" s="73">
        <v>1</v>
      </c>
      <c r="D19" s="72" t="s">
        <v>69</v>
      </c>
      <c r="E19" s="45"/>
      <c r="F19" s="72" t="s">
        <v>56</v>
      </c>
      <c r="G19" s="72" t="s">
        <v>56</v>
      </c>
      <c r="H19" s="72" t="s">
        <v>68</v>
      </c>
      <c r="I19" s="17"/>
      <c r="J19" s="74"/>
      <c r="K19" s="178">
        <f t="shared" ref="K19:K24" si="4">E19*$J19/1000000</f>
        <v>0</v>
      </c>
      <c r="L19" s="180"/>
      <c r="M19" s="180"/>
      <c r="N19" s="180"/>
      <c r="O19" s="178">
        <f t="shared" ref="O19:O24" si="5">I19*$P19/1000000</f>
        <v>0</v>
      </c>
      <c r="P19" s="504"/>
      <c r="Q19" s="8"/>
      <c r="R19" s="8"/>
      <c r="S19" s="8"/>
      <c r="T19" s="8"/>
      <c r="U19" s="8"/>
      <c r="V19" s="8"/>
      <c r="W19" s="8"/>
      <c r="X19" s="8"/>
      <c r="Y19" s="8"/>
    </row>
    <row r="20" spans="1:25" s="3" customFormat="1" x14ac:dyDescent="0.2">
      <c r="A20" s="70"/>
      <c r="B20" s="73"/>
      <c r="C20" s="73">
        <v>2</v>
      </c>
      <c r="D20" s="72" t="s">
        <v>70</v>
      </c>
      <c r="E20" s="505">
        <v>1000</v>
      </c>
      <c r="F20" s="72" t="s">
        <v>56</v>
      </c>
      <c r="G20" s="72" t="s">
        <v>56</v>
      </c>
      <c r="H20" s="72" t="s">
        <v>68</v>
      </c>
      <c r="I20" s="17"/>
      <c r="J20" s="74"/>
      <c r="K20" s="178">
        <f t="shared" si="4"/>
        <v>0</v>
      </c>
      <c r="L20" s="180"/>
      <c r="M20" s="180"/>
      <c r="N20" s="180"/>
      <c r="O20" s="178">
        <f t="shared" si="5"/>
        <v>0</v>
      </c>
      <c r="P20" s="504"/>
      <c r="Q20" s="59"/>
      <c r="R20" s="59"/>
      <c r="S20" s="59"/>
      <c r="T20" s="59"/>
      <c r="U20" s="59"/>
      <c r="V20" s="59"/>
    </row>
    <row r="21" spans="1:25" s="3" customFormat="1" x14ac:dyDescent="0.2">
      <c r="A21" s="70"/>
      <c r="B21" s="73"/>
      <c r="C21" s="73">
        <v>3</v>
      </c>
      <c r="D21" s="72" t="s">
        <v>229</v>
      </c>
      <c r="E21" s="45">
        <v>30000</v>
      </c>
      <c r="F21" s="72" t="s">
        <v>56</v>
      </c>
      <c r="G21" s="72" t="s">
        <v>56</v>
      </c>
      <c r="H21" s="72" t="s">
        <v>68</v>
      </c>
      <c r="I21" s="17"/>
      <c r="J21" s="74"/>
      <c r="K21" s="178">
        <f t="shared" si="4"/>
        <v>0</v>
      </c>
      <c r="L21" s="180"/>
      <c r="M21" s="180"/>
      <c r="N21" s="180"/>
      <c r="O21" s="178">
        <f t="shared" si="5"/>
        <v>0</v>
      </c>
      <c r="P21" s="504"/>
      <c r="Q21" s="59"/>
      <c r="R21" s="59"/>
      <c r="S21" s="59"/>
      <c r="T21" s="59"/>
      <c r="U21" s="59"/>
      <c r="V21" s="59"/>
    </row>
    <row r="22" spans="1:25" s="3" customFormat="1" x14ac:dyDescent="0.2">
      <c r="A22" s="70"/>
      <c r="B22" s="73"/>
      <c r="C22" s="73">
        <v>4</v>
      </c>
      <c r="D22" s="72" t="s">
        <v>230</v>
      </c>
      <c r="E22" s="45"/>
      <c r="F22" s="72" t="s">
        <v>56</v>
      </c>
      <c r="G22" s="72" t="s">
        <v>56</v>
      </c>
      <c r="H22" s="72" t="s">
        <v>68</v>
      </c>
      <c r="I22" s="506"/>
      <c r="J22" s="74"/>
      <c r="K22" s="178">
        <f t="shared" si="4"/>
        <v>0</v>
      </c>
      <c r="L22" s="180"/>
      <c r="M22" s="180"/>
      <c r="N22" s="180"/>
      <c r="O22" s="178">
        <f t="shared" si="5"/>
        <v>0</v>
      </c>
      <c r="P22" s="504"/>
      <c r="Q22" s="59"/>
      <c r="R22" s="59"/>
      <c r="S22" s="59"/>
      <c r="T22" s="59"/>
      <c r="U22" s="59"/>
      <c r="V22" s="59"/>
    </row>
    <row r="23" spans="1:25" x14ac:dyDescent="0.2">
      <c r="A23" s="70"/>
      <c r="B23" s="73"/>
      <c r="C23" s="73">
        <v>5</v>
      </c>
      <c r="D23" s="72" t="s">
        <v>231</v>
      </c>
      <c r="E23" s="45"/>
      <c r="F23" s="72" t="s">
        <v>56</v>
      </c>
      <c r="G23" s="72" t="s">
        <v>56</v>
      </c>
      <c r="H23" s="72" t="s">
        <v>68</v>
      </c>
      <c r="I23" s="506"/>
      <c r="J23" s="74"/>
      <c r="K23" s="178">
        <f t="shared" si="4"/>
        <v>0</v>
      </c>
      <c r="L23" s="180"/>
      <c r="M23" s="180"/>
      <c r="N23" s="180"/>
      <c r="O23" s="178">
        <f t="shared" si="5"/>
        <v>0</v>
      </c>
      <c r="P23" s="504"/>
    </row>
    <row r="24" spans="1:25" x14ac:dyDescent="0.2">
      <c r="A24" s="10"/>
      <c r="B24" s="65"/>
      <c r="C24" s="65">
        <v>6</v>
      </c>
      <c r="D24" s="66" t="s">
        <v>232</v>
      </c>
      <c r="E24" s="503">
        <v>1000</v>
      </c>
      <c r="F24" s="66" t="s">
        <v>56</v>
      </c>
      <c r="G24" s="66" t="s">
        <v>56</v>
      </c>
      <c r="H24" s="66" t="s">
        <v>68</v>
      </c>
      <c r="I24" s="507"/>
      <c r="J24" s="69"/>
      <c r="K24" s="182">
        <f t="shared" si="4"/>
        <v>0</v>
      </c>
      <c r="L24" s="183"/>
      <c r="M24" s="183"/>
      <c r="N24" s="183"/>
      <c r="O24" s="182">
        <f t="shared" si="5"/>
        <v>0</v>
      </c>
      <c r="P24" s="508"/>
    </row>
    <row r="25" spans="1:25" ht="38.25" x14ac:dyDescent="0.2">
      <c r="A25" s="70"/>
      <c r="B25" s="71" t="s">
        <v>21</v>
      </c>
      <c r="C25" s="71"/>
      <c r="D25" s="13" t="s">
        <v>105</v>
      </c>
      <c r="E25" s="44"/>
      <c r="F25" s="72"/>
      <c r="G25" s="72"/>
      <c r="H25" s="72"/>
      <c r="I25" s="12" t="s">
        <v>382</v>
      </c>
      <c r="J25" s="14">
        <f t="shared" ref="J25:O25" si="6">J26+J27+J28+J29+J30+J31</f>
        <v>0</v>
      </c>
      <c r="K25" s="178">
        <f t="shared" si="6"/>
        <v>0</v>
      </c>
      <c r="L25" s="26">
        <f t="shared" si="6"/>
        <v>0</v>
      </c>
      <c r="M25" s="26">
        <f t="shared" si="6"/>
        <v>0</v>
      </c>
      <c r="N25" s="26">
        <f t="shared" si="6"/>
        <v>0</v>
      </c>
      <c r="O25" s="27">
        <f t="shared" si="6"/>
        <v>0</v>
      </c>
      <c r="P25" s="438" t="s">
        <v>202</v>
      </c>
    </row>
    <row r="26" spans="1:25" ht="25.5" x14ac:dyDescent="0.2">
      <c r="A26" s="70"/>
      <c r="B26" s="73"/>
      <c r="C26" s="73">
        <v>1</v>
      </c>
      <c r="D26" s="15" t="s">
        <v>246</v>
      </c>
      <c r="E26" s="41">
        <v>500000</v>
      </c>
      <c r="F26" s="15" t="s">
        <v>56</v>
      </c>
      <c r="G26" s="15" t="s">
        <v>68</v>
      </c>
      <c r="H26" s="15" t="s">
        <v>68</v>
      </c>
      <c r="I26" s="17"/>
      <c r="J26" s="74"/>
      <c r="K26" s="178">
        <f t="shared" ref="K26:K31" si="7">E26*$J26/1000000</f>
        <v>0</v>
      </c>
      <c r="L26" s="28"/>
      <c r="M26" s="28"/>
      <c r="N26" s="28"/>
      <c r="O26" s="178">
        <f>I26*$P26/1000000</f>
        <v>0</v>
      </c>
      <c r="P26" s="16"/>
    </row>
    <row r="27" spans="1:25" x14ac:dyDescent="0.2">
      <c r="A27" s="70"/>
      <c r="B27" s="73"/>
      <c r="C27" s="73">
        <v>2</v>
      </c>
      <c r="D27" s="15" t="s">
        <v>247</v>
      </c>
      <c r="E27" s="45"/>
      <c r="F27" s="15" t="s">
        <v>56</v>
      </c>
      <c r="G27" s="15" t="s">
        <v>68</v>
      </c>
      <c r="H27" s="15" t="s">
        <v>68</v>
      </c>
      <c r="I27" s="17" t="s">
        <v>68</v>
      </c>
      <c r="J27" s="74"/>
      <c r="K27" s="178">
        <f t="shared" si="7"/>
        <v>0</v>
      </c>
      <c r="L27" s="28"/>
      <c r="M27" s="28"/>
      <c r="N27" s="28"/>
      <c r="O27" s="28"/>
      <c r="P27" s="16"/>
    </row>
    <row r="28" spans="1:25" x14ac:dyDescent="0.2">
      <c r="A28" s="70"/>
      <c r="B28" s="73"/>
      <c r="C28" s="73">
        <v>3</v>
      </c>
      <c r="D28" s="72" t="s">
        <v>71</v>
      </c>
      <c r="E28" s="45">
        <v>700</v>
      </c>
      <c r="F28" s="72" t="s">
        <v>56</v>
      </c>
      <c r="G28" s="72" t="s">
        <v>68</v>
      </c>
      <c r="H28" s="72" t="s">
        <v>68</v>
      </c>
      <c r="I28" s="17"/>
      <c r="J28" s="74"/>
      <c r="K28" s="178">
        <f t="shared" si="7"/>
        <v>0</v>
      </c>
      <c r="L28" s="180"/>
      <c r="M28" s="180"/>
      <c r="N28" s="180"/>
      <c r="O28" s="178">
        <f>I28*$P28/1000000</f>
        <v>0</v>
      </c>
      <c r="P28" s="16"/>
    </row>
    <row r="29" spans="1:25" x14ac:dyDescent="0.2">
      <c r="A29" s="70"/>
      <c r="B29" s="73"/>
      <c r="C29" s="73">
        <v>4</v>
      </c>
      <c r="D29" s="72" t="s">
        <v>233</v>
      </c>
      <c r="E29" s="45"/>
      <c r="F29" s="72" t="s">
        <v>56</v>
      </c>
      <c r="G29" s="72" t="s">
        <v>68</v>
      </c>
      <c r="H29" s="72" t="s">
        <v>68</v>
      </c>
      <c r="I29" s="17" t="s">
        <v>68</v>
      </c>
      <c r="J29" s="74"/>
      <c r="K29" s="178">
        <f t="shared" si="7"/>
        <v>0</v>
      </c>
      <c r="L29" s="180"/>
      <c r="M29" s="180"/>
      <c r="N29" s="180"/>
      <c r="O29" s="178"/>
      <c r="P29" s="16"/>
    </row>
    <row r="30" spans="1:25" x14ac:dyDescent="0.2">
      <c r="A30" s="70"/>
      <c r="B30" s="73"/>
      <c r="C30" s="73">
        <v>5</v>
      </c>
      <c r="D30" s="72" t="s">
        <v>72</v>
      </c>
      <c r="E30" s="509">
        <v>100</v>
      </c>
      <c r="F30" s="72" t="s">
        <v>56</v>
      </c>
      <c r="G30" s="72" t="s">
        <v>68</v>
      </c>
      <c r="H30" s="72" t="s">
        <v>68</v>
      </c>
      <c r="I30" s="17" t="s">
        <v>68</v>
      </c>
      <c r="J30" s="74"/>
      <c r="K30" s="178">
        <f t="shared" si="7"/>
        <v>0</v>
      </c>
      <c r="L30" s="180"/>
      <c r="M30" s="180"/>
      <c r="N30" s="180"/>
      <c r="O30" s="178"/>
      <c r="P30" s="16"/>
    </row>
    <row r="31" spans="1:25" x14ac:dyDescent="0.2">
      <c r="A31" s="10"/>
      <c r="B31" s="65"/>
      <c r="C31" s="65">
        <v>6</v>
      </c>
      <c r="D31" s="66" t="s">
        <v>375</v>
      </c>
      <c r="E31" s="500">
        <v>50</v>
      </c>
      <c r="F31" s="66" t="s">
        <v>56</v>
      </c>
      <c r="G31" s="66" t="s">
        <v>68</v>
      </c>
      <c r="H31" s="66" t="s">
        <v>68</v>
      </c>
      <c r="I31" s="510" t="s">
        <v>68</v>
      </c>
      <c r="J31" s="69"/>
      <c r="K31" s="182">
        <f t="shared" si="7"/>
        <v>0</v>
      </c>
      <c r="L31" s="183"/>
      <c r="M31" s="183"/>
      <c r="N31" s="183"/>
      <c r="O31" s="182"/>
      <c r="P31" s="365"/>
    </row>
    <row r="32" spans="1:25" ht="13.5" thickBot="1" x14ac:dyDescent="0.25">
      <c r="A32" s="372">
        <v>3</v>
      </c>
      <c r="B32" s="272"/>
      <c r="C32" s="272"/>
      <c r="D32" s="272" t="s">
        <v>160</v>
      </c>
      <c r="E32" s="272"/>
      <c r="F32" s="272"/>
      <c r="G32" s="272"/>
      <c r="H32" s="272"/>
      <c r="I32" s="374"/>
      <c r="J32" s="375"/>
      <c r="K32" s="376">
        <f>K4+K11+K16+K18+K25</f>
        <v>0</v>
      </c>
      <c r="L32" s="377">
        <f>L4+L11+L16+L18+L25</f>
        <v>0</v>
      </c>
      <c r="M32" s="377">
        <f>M4+M11+M16+M18+M25</f>
        <v>0</v>
      </c>
      <c r="N32" s="377">
        <f>N4+N11+N16+N18+N25</f>
        <v>0</v>
      </c>
      <c r="O32" s="511">
        <f>O4+O11+O16+O18+O25</f>
        <v>0</v>
      </c>
      <c r="P32" s="262"/>
    </row>
    <row r="35" spans="4:4" x14ac:dyDescent="0.2">
      <c r="D35" s="476"/>
    </row>
  </sheetData>
  <mergeCells count="2">
    <mergeCell ref="E1:I1"/>
    <mergeCell ref="K1:O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r:id="rId1"/>
  <headerFooter alignWithMargins="0">
    <oddHeader>&amp;L&amp;"-,Regular"&amp;11Unintentional HCB Inventory&amp;C&amp;"-,Regular"&amp;11Reference Year: ______________&amp;R&amp;"-,Regular"&amp;11Country: ________________</oddHeader>
    <oddFooter>&amp;L&amp;"-,Regular"&amp;11&amp;A&amp;C&amp;"-,Regular"&amp;11Toolkit v2019&amp;R&amp;"-,Regular"&amp;11Page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view="pageBreakPreview" zoomScale="80" zoomScaleNormal="100" zoomScaleSheetLayoutView="80" workbookViewId="0">
      <selection activeCell="D1" sqref="D1"/>
    </sheetView>
  </sheetViews>
  <sheetFormatPr defaultColWidth="9.33203125" defaultRowHeight="12.75" x14ac:dyDescent="0.2"/>
  <cols>
    <col min="1" max="1" width="6.6640625" style="55" bestFit="1" customWidth="1"/>
    <col min="2" max="2" width="7" style="351" customWidth="1"/>
    <col min="3" max="3" width="6.83203125" style="351" customWidth="1"/>
    <col min="4" max="4" width="49" style="55" customWidth="1"/>
    <col min="5" max="5" width="10.1640625" style="55" customWidth="1"/>
    <col min="6" max="6" width="6.6640625" style="55" bestFit="1" customWidth="1"/>
    <col min="7" max="7" width="6" style="55" customWidth="1"/>
    <col min="8" max="8" width="9.83203125" style="55" customWidth="1"/>
    <col min="9" max="9" width="9" style="55" bestFit="1" customWidth="1"/>
    <col min="10" max="10" width="14.6640625" style="55" bestFit="1" customWidth="1"/>
    <col min="11" max="11" width="11.33203125" style="55" customWidth="1"/>
    <col min="12" max="12" width="10.33203125" style="55" customWidth="1"/>
    <col min="13" max="13" width="10.1640625" style="55" customWidth="1"/>
    <col min="14" max="14" width="10.5" style="55" customWidth="1"/>
    <col min="15" max="15" width="12.1640625" style="55" customWidth="1"/>
    <col min="16" max="22" width="9.33203125" style="55"/>
  </cols>
  <sheetData>
    <row r="1" spans="1:22" x14ac:dyDescent="0.2">
      <c r="A1" s="132"/>
      <c r="B1" s="133"/>
      <c r="C1" s="133"/>
      <c r="D1" s="300"/>
      <c r="E1" s="549" t="s">
        <v>379</v>
      </c>
      <c r="F1" s="550"/>
      <c r="G1" s="550"/>
      <c r="H1" s="550"/>
      <c r="I1" s="551"/>
      <c r="J1" s="134" t="s">
        <v>88</v>
      </c>
      <c r="K1" s="541" t="s">
        <v>90</v>
      </c>
      <c r="L1" s="542"/>
      <c r="M1" s="542"/>
      <c r="N1" s="542"/>
      <c r="O1" s="552"/>
      <c r="P1" s="109"/>
    </row>
    <row r="2" spans="1:22" ht="13.5" thickBot="1" x14ac:dyDescent="0.25">
      <c r="A2" s="121" t="s">
        <v>211</v>
      </c>
      <c r="B2" s="122" t="s">
        <v>142</v>
      </c>
      <c r="C2" s="122" t="s">
        <v>130</v>
      </c>
      <c r="D2" s="125"/>
      <c r="E2" s="123" t="s">
        <v>15</v>
      </c>
      <c r="F2" s="123" t="s">
        <v>0</v>
      </c>
      <c r="G2" s="123" t="s">
        <v>77</v>
      </c>
      <c r="H2" s="123" t="s">
        <v>147</v>
      </c>
      <c r="I2" s="171" t="s">
        <v>1</v>
      </c>
      <c r="J2" s="136" t="s">
        <v>89</v>
      </c>
      <c r="K2" s="137" t="s">
        <v>380</v>
      </c>
      <c r="L2" s="137" t="s">
        <v>380</v>
      </c>
      <c r="M2" s="137" t="s">
        <v>380</v>
      </c>
      <c r="N2" s="137" t="s">
        <v>380</v>
      </c>
      <c r="O2" s="137" t="s">
        <v>380</v>
      </c>
      <c r="P2" s="109"/>
    </row>
    <row r="3" spans="1:22" s="1" customFormat="1" ht="13.5" thickBot="1" x14ac:dyDescent="0.25">
      <c r="A3" s="76">
        <v>4</v>
      </c>
      <c r="B3" s="77"/>
      <c r="C3" s="77"/>
      <c r="D3" s="80" t="s">
        <v>6</v>
      </c>
      <c r="E3" s="80"/>
      <c r="F3" s="80"/>
      <c r="G3" s="80"/>
      <c r="H3" s="80"/>
      <c r="I3" s="81"/>
      <c r="J3" s="357"/>
      <c r="K3" s="83" t="s">
        <v>15</v>
      </c>
      <c r="L3" s="83" t="s">
        <v>0</v>
      </c>
      <c r="M3" s="83" t="s">
        <v>77</v>
      </c>
      <c r="N3" s="83" t="s">
        <v>147</v>
      </c>
      <c r="O3" s="83" t="s">
        <v>1</v>
      </c>
      <c r="P3" s="84"/>
      <c r="Q3" s="61"/>
      <c r="R3" s="61"/>
      <c r="S3" s="61"/>
      <c r="T3" s="61"/>
      <c r="U3" s="61"/>
      <c r="V3" s="61"/>
    </row>
    <row r="4" spans="1:22" x14ac:dyDescent="0.2">
      <c r="A4" s="110"/>
      <c r="B4" s="399" t="s">
        <v>16</v>
      </c>
      <c r="C4" s="399"/>
      <c r="D4" s="85" t="s">
        <v>29</v>
      </c>
      <c r="E4" s="31"/>
      <c r="F4" s="106"/>
      <c r="G4" s="106"/>
      <c r="H4" s="106"/>
      <c r="I4" s="107"/>
      <c r="J4" s="146">
        <f t="shared" ref="J4:O4" si="0">J5+J6+J7+J8</f>
        <v>0</v>
      </c>
      <c r="K4" s="189">
        <f t="shared" si="0"/>
        <v>0</v>
      </c>
      <c r="L4" s="188">
        <f t="shared" si="0"/>
        <v>0</v>
      </c>
      <c r="M4" s="188">
        <f t="shared" si="0"/>
        <v>0</v>
      </c>
      <c r="N4" s="188">
        <f t="shared" si="0"/>
        <v>0</v>
      </c>
      <c r="O4" s="203">
        <f t="shared" si="0"/>
        <v>0</v>
      </c>
      <c r="P4" s="109"/>
    </row>
    <row r="5" spans="1:22" s="6" customFormat="1" x14ac:dyDescent="0.2">
      <c r="A5" s="110"/>
      <c r="B5" s="111"/>
      <c r="C5" s="143">
        <v>1</v>
      </c>
      <c r="D5" s="72" t="s">
        <v>163</v>
      </c>
      <c r="E5" s="491"/>
      <c r="F5" s="120" t="s">
        <v>56</v>
      </c>
      <c r="G5" s="94" t="s">
        <v>68</v>
      </c>
      <c r="H5" s="94" t="s">
        <v>56</v>
      </c>
      <c r="I5" s="120" t="s">
        <v>56</v>
      </c>
      <c r="J5" s="108"/>
      <c r="K5" s="189">
        <f>E5*$J5/1000000</f>
        <v>0</v>
      </c>
      <c r="L5" s="98"/>
      <c r="M5" s="98"/>
      <c r="N5" s="98"/>
      <c r="O5" s="189"/>
      <c r="P5" s="109"/>
      <c r="Q5" s="436"/>
      <c r="R5" s="436"/>
      <c r="S5" s="436"/>
      <c r="T5" s="436"/>
      <c r="U5" s="436"/>
      <c r="V5" s="436"/>
    </row>
    <row r="6" spans="1:22" x14ac:dyDescent="0.2">
      <c r="A6" s="110"/>
      <c r="B6" s="111"/>
      <c r="C6" s="111">
        <v>2</v>
      </c>
      <c r="D6" s="167" t="s">
        <v>164</v>
      </c>
      <c r="E6" s="31"/>
      <c r="F6" s="119" t="s">
        <v>56</v>
      </c>
      <c r="G6" s="119" t="s">
        <v>68</v>
      </c>
      <c r="H6" s="119" t="s">
        <v>56</v>
      </c>
      <c r="I6" s="119" t="s">
        <v>56</v>
      </c>
      <c r="J6" s="108"/>
      <c r="K6" s="189">
        <f>E6*$J6/1000000</f>
        <v>0</v>
      </c>
      <c r="L6" s="188"/>
      <c r="M6" s="188"/>
      <c r="N6" s="188"/>
      <c r="O6" s="189"/>
      <c r="P6" s="109"/>
    </row>
    <row r="7" spans="1:22" x14ac:dyDescent="0.2">
      <c r="A7" s="110"/>
      <c r="B7" s="111"/>
      <c r="C7" s="111">
        <v>3</v>
      </c>
      <c r="D7" s="167" t="s">
        <v>165</v>
      </c>
      <c r="E7" s="471">
        <v>500</v>
      </c>
      <c r="F7" s="119" t="s">
        <v>56</v>
      </c>
      <c r="G7" s="119" t="s">
        <v>68</v>
      </c>
      <c r="H7" s="119" t="s">
        <v>56</v>
      </c>
      <c r="I7" s="119" t="s">
        <v>56</v>
      </c>
      <c r="J7" s="108"/>
      <c r="K7" s="189">
        <f>E7*$J7/1000000</f>
        <v>0</v>
      </c>
      <c r="L7" s="188"/>
      <c r="M7" s="188"/>
      <c r="N7" s="188"/>
      <c r="O7" s="189"/>
      <c r="P7" s="109"/>
    </row>
    <row r="8" spans="1:22" s="4" customFormat="1" ht="38.25" x14ac:dyDescent="0.2">
      <c r="A8" s="112"/>
      <c r="B8" s="113"/>
      <c r="C8" s="113">
        <v>4</v>
      </c>
      <c r="D8" s="130" t="s">
        <v>166</v>
      </c>
      <c r="E8" s="32">
        <v>50</v>
      </c>
      <c r="F8" s="131" t="s">
        <v>56</v>
      </c>
      <c r="G8" s="131" t="s">
        <v>68</v>
      </c>
      <c r="H8" s="131" t="s">
        <v>56</v>
      </c>
      <c r="I8" s="131" t="s">
        <v>56</v>
      </c>
      <c r="J8" s="116"/>
      <c r="K8" s="190">
        <f>E8*$J8/1000000</f>
        <v>0</v>
      </c>
      <c r="L8" s="192"/>
      <c r="M8" s="192"/>
      <c r="N8" s="192"/>
      <c r="O8" s="190"/>
      <c r="P8" s="109"/>
      <c r="Q8" s="55"/>
      <c r="R8" s="55"/>
      <c r="S8" s="55"/>
      <c r="T8" s="55"/>
      <c r="U8" s="55"/>
      <c r="V8" s="55"/>
    </row>
    <row r="9" spans="1:22" x14ac:dyDescent="0.2">
      <c r="A9" s="110"/>
      <c r="B9" s="399" t="s">
        <v>17</v>
      </c>
      <c r="C9" s="399"/>
      <c r="D9" s="85" t="s">
        <v>30</v>
      </c>
      <c r="E9" s="31"/>
      <c r="F9" s="119"/>
      <c r="G9" s="119"/>
      <c r="H9" s="119"/>
      <c r="I9" s="107"/>
      <c r="J9" s="146">
        <f t="shared" ref="J9:O9" si="1">J10+J11</f>
        <v>0</v>
      </c>
      <c r="K9" s="189">
        <f t="shared" si="1"/>
        <v>0</v>
      </c>
      <c r="L9" s="188">
        <f t="shared" si="1"/>
        <v>0</v>
      </c>
      <c r="M9" s="188">
        <f t="shared" si="1"/>
        <v>0</v>
      </c>
      <c r="N9" s="188">
        <f t="shared" si="1"/>
        <v>0</v>
      </c>
      <c r="O9" s="188">
        <f t="shared" si="1"/>
        <v>0</v>
      </c>
      <c r="P9" s="109"/>
    </row>
    <row r="10" spans="1:22" ht="12" customHeight="1" x14ac:dyDescent="0.2">
      <c r="A10" s="110"/>
      <c r="B10" s="111"/>
      <c r="C10" s="111">
        <v>1</v>
      </c>
      <c r="D10" s="167" t="s">
        <v>182</v>
      </c>
      <c r="E10" s="31"/>
      <c r="F10" s="119" t="s">
        <v>56</v>
      </c>
      <c r="G10" s="119" t="s">
        <v>68</v>
      </c>
      <c r="H10" s="119" t="s">
        <v>56</v>
      </c>
      <c r="I10" s="107" t="s">
        <v>56</v>
      </c>
      <c r="J10" s="108"/>
      <c r="K10" s="189">
        <f>E10*$J10/1000000</f>
        <v>0</v>
      </c>
      <c r="L10" s="188"/>
      <c r="M10" s="188"/>
      <c r="N10" s="188"/>
      <c r="O10" s="188"/>
      <c r="P10" s="109"/>
    </row>
    <row r="11" spans="1:22" x14ac:dyDescent="0.2">
      <c r="A11" s="112"/>
      <c r="B11" s="113"/>
      <c r="C11" s="113">
        <v>2</v>
      </c>
      <c r="D11" s="130" t="s">
        <v>73</v>
      </c>
      <c r="E11" s="32">
        <v>10</v>
      </c>
      <c r="F11" s="131" t="s">
        <v>56</v>
      </c>
      <c r="G11" s="131" t="s">
        <v>68</v>
      </c>
      <c r="H11" s="131" t="s">
        <v>56</v>
      </c>
      <c r="I11" s="115" t="s">
        <v>56</v>
      </c>
      <c r="J11" s="116"/>
      <c r="K11" s="190">
        <f>E11*$J11/1000000</f>
        <v>0</v>
      </c>
      <c r="L11" s="192"/>
      <c r="M11" s="192"/>
      <c r="N11" s="192"/>
      <c r="O11" s="192"/>
      <c r="P11" s="109"/>
    </row>
    <row r="12" spans="1:22" x14ac:dyDescent="0.2">
      <c r="A12" s="110"/>
      <c r="B12" s="399" t="s">
        <v>18</v>
      </c>
      <c r="C12" s="399"/>
      <c r="D12" s="85" t="s">
        <v>31</v>
      </c>
      <c r="E12" s="31"/>
      <c r="F12" s="119"/>
      <c r="G12" s="119"/>
      <c r="H12" s="119"/>
      <c r="I12" s="107"/>
      <c r="J12" s="146">
        <f t="shared" ref="J12:O12" si="2">J13+J14</f>
        <v>0</v>
      </c>
      <c r="K12" s="189">
        <f t="shared" si="2"/>
        <v>0</v>
      </c>
      <c r="L12" s="188">
        <f t="shared" si="2"/>
        <v>0</v>
      </c>
      <c r="M12" s="188">
        <f t="shared" si="2"/>
        <v>0</v>
      </c>
      <c r="N12" s="189">
        <f t="shared" si="2"/>
        <v>0</v>
      </c>
      <c r="O12" s="189">
        <f t="shared" si="2"/>
        <v>0</v>
      </c>
      <c r="P12" s="109"/>
    </row>
    <row r="13" spans="1:22" ht="13.5" customHeight="1" x14ac:dyDescent="0.2">
      <c r="A13" s="110"/>
      <c r="B13" s="111"/>
      <c r="C13" s="111">
        <v>1</v>
      </c>
      <c r="D13" s="167" t="s">
        <v>234</v>
      </c>
      <c r="E13" s="31">
        <v>225</v>
      </c>
      <c r="F13" s="119" t="s">
        <v>68</v>
      </c>
      <c r="G13" s="119" t="s">
        <v>68</v>
      </c>
      <c r="H13" s="119">
        <v>100</v>
      </c>
      <c r="I13" s="119">
        <v>1</v>
      </c>
      <c r="J13" s="108"/>
      <c r="K13" s="189">
        <f>E13*$J13/1000000</f>
        <v>0</v>
      </c>
      <c r="L13" s="188"/>
      <c r="M13" s="188"/>
      <c r="N13" s="189">
        <f>H13*$J13/1000000</f>
        <v>0</v>
      </c>
      <c r="O13" s="189">
        <f>I13*$J13/1000000</f>
        <v>0</v>
      </c>
      <c r="P13" s="109"/>
    </row>
    <row r="14" spans="1:22" s="4" customFormat="1" ht="51" x14ac:dyDescent="0.2">
      <c r="A14" s="112"/>
      <c r="B14" s="113"/>
      <c r="C14" s="113">
        <v>2</v>
      </c>
      <c r="D14" s="130" t="s">
        <v>235</v>
      </c>
      <c r="E14" s="32">
        <v>30</v>
      </c>
      <c r="F14" s="131" t="s">
        <v>68</v>
      </c>
      <c r="G14" s="131" t="s">
        <v>68</v>
      </c>
      <c r="H14" s="131">
        <v>20</v>
      </c>
      <c r="I14" s="131">
        <v>0.2</v>
      </c>
      <c r="J14" s="116"/>
      <c r="K14" s="190">
        <f>E14*$J14/1000000</f>
        <v>0</v>
      </c>
      <c r="L14" s="192"/>
      <c r="M14" s="192"/>
      <c r="N14" s="190">
        <f>H14*$J14/1000000</f>
        <v>0</v>
      </c>
      <c r="O14" s="190">
        <f>I14*$J14/1000000</f>
        <v>0</v>
      </c>
      <c r="P14" s="109"/>
      <c r="Q14" s="55"/>
      <c r="R14" s="55"/>
      <c r="S14" s="55"/>
      <c r="T14" s="55"/>
      <c r="U14" s="55"/>
      <c r="V14" s="55"/>
    </row>
    <row r="15" spans="1:22" x14ac:dyDescent="0.2">
      <c r="A15" s="110"/>
      <c r="B15" s="399" t="s">
        <v>19</v>
      </c>
      <c r="C15" s="399"/>
      <c r="D15" s="85" t="s">
        <v>32</v>
      </c>
      <c r="E15" s="31"/>
      <c r="F15" s="119"/>
      <c r="G15" s="119"/>
      <c r="H15" s="119"/>
      <c r="I15" s="107"/>
      <c r="J15" s="146">
        <f t="shared" ref="J15:O15" si="3">J16+J17</f>
        <v>0</v>
      </c>
      <c r="K15" s="189">
        <f t="shared" si="3"/>
        <v>0</v>
      </c>
      <c r="L15" s="188">
        <f t="shared" si="3"/>
        <v>0</v>
      </c>
      <c r="M15" s="188">
        <f t="shared" si="3"/>
        <v>0</v>
      </c>
      <c r="N15" s="188">
        <f t="shared" si="3"/>
        <v>0</v>
      </c>
      <c r="O15" s="188">
        <f t="shared" si="3"/>
        <v>0</v>
      </c>
      <c r="P15" s="109"/>
    </row>
    <row r="16" spans="1:22" ht="25.5" x14ac:dyDescent="0.2">
      <c r="A16" s="110"/>
      <c r="B16" s="111"/>
      <c r="C16" s="111">
        <v>1</v>
      </c>
      <c r="D16" s="167" t="s">
        <v>182</v>
      </c>
      <c r="E16" s="31"/>
      <c r="F16" s="119" t="s">
        <v>68</v>
      </c>
      <c r="G16" s="119" t="s">
        <v>68</v>
      </c>
      <c r="H16" s="119" t="s">
        <v>56</v>
      </c>
      <c r="I16" s="107" t="s">
        <v>56</v>
      </c>
      <c r="J16" s="108"/>
      <c r="K16" s="189">
        <f>E16*$J16/1000000</f>
        <v>0</v>
      </c>
      <c r="L16" s="188"/>
      <c r="M16" s="188"/>
      <c r="N16" s="188"/>
      <c r="O16" s="188"/>
      <c r="P16" s="109"/>
    </row>
    <row r="17" spans="1:16" x14ac:dyDescent="0.2">
      <c r="A17" s="112"/>
      <c r="B17" s="114"/>
      <c r="C17" s="113">
        <v>2</v>
      </c>
      <c r="D17" s="130" t="s">
        <v>73</v>
      </c>
      <c r="E17" s="472">
        <v>30</v>
      </c>
      <c r="F17" s="131" t="s">
        <v>68</v>
      </c>
      <c r="G17" s="131" t="s">
        <v>68</v>
      </c>
      <c r="H17" s="131" t="s">
        <v>56</v>
      </c>
      <c r="I17" s="115" t="s">
        <v>56</v>
      </c>
      <c r="J17" s="116"/>
      <c r="K17" s="190">
        <f>E17*$J17/1000000</f>
        <v>0</v>
      </c>
      <c r="L17" s="192"/>
      <c r="M17" s="192"/>
      <c r="N17" s="192"/>
      <c r="O17" s="192"/>
      <c r="P17" s="109"/>
    </row>
    <row r="18" spans="1:16" x14ac:dyDescent="0.2">
      <c r="A18" s="110"/>
      <c r="B18" s="399" t="s">
        <v>21</v>
      </c>
      <c r="C18" s="399"/>
      <c r="D18" s="85" t="s">
        <v>7</v>
      </c>
      <c r="E18" s="31"/>
      <c r="F18" s="119"/>
      <c r="G18" s="119"/>
      <c r="H18" s="119"/>
      <c r="I18" s="107"/>
      <c r="J18" s="146">
        <f t="shared" ref="J18:O18" si="4">J19+J20</f>
        <v>0</v>
      </c>
      <c r="K18" s="189">
        <f t="shared" si="4"/>
        <v>0</v>
      </c>
      <c r="L18" s="188">
        <f t="shared" si="4"/>
        <v>0</v>
      </c>
      <c r="M18" s="188">
        <f t="shared" si="4"/>
        <v>0</v>
      </c>
      <c r="N18" s="188">
        <f t="shared" si="4"/>
        <v>0</v>
      </c>
      <c r="O18" s="188">
        <f t="shared" si="4"/>
        <v>0</v>
      </c>
      <c r="P18" s="109"/>
    </row>
    <row r="19" spans="1:16" ht="25.5" x14ac:dyDescent="0.2">
      <c r="A19" s="110"/>
      <c r="B19" s="111"/>
      <c r="C19" s="111">
        <v>1</v>
      </c>
      <c r="D19" s="167" t="s">
        <v>182</v>
      </c>
      <c r="E19" s="31"/>
      <c r="F19" s="119" t="s">
        <v>68</v>
      </c>
      <c r="G19" s="119" t="s">
        <v>68</v>
      </c>
      <c r="H19" s="119" t="s">
        <v>56</v>
      </c>
      <c r="I19" s="107" t="s">
        <v>56</v>
      </c>
      <c r="J19" s="108"/>
      <c r="K19" s="189">
        <f>E19*$J19/1000000</f>
        <v>0</v>
      </c>
      <c r="L19" s="188"/>
      <c r="M19" s="188"/>
      <c r="N19" s="188"/>
      <c r="O19" s="188"/>
      <c r="P19" s="109"/>
    </row>
    <row r="20" spans="1:16" x14ac:dyDescent="0.2">
      <c r="A20" s="112"/>
      <c r="B20" s="113"/>
      <c r="C20" s="113">
        <v>2</v>
      </c>
      <c r="D20" s="130" t="s">
        <v>73</v>
      </c>
      <c r="E20" s="472">
        <v>30</v>
      </c>
      <c r="F20" s="131" t="s">
        <v>68</v>
      </c>
      <c r="G20" s="131" t="s">
        <v>68</v>
      </c>
      <c r="H20" s="131" t="s">
        <v>56</v>
      </c>
      <c r="I20" s="115" t="s">
        <v>56</v>
      </c>
      <c r="J20" s="116"/>
      <c r="K20" s="190">
        <f>E20*$J20/1000000</f>
        <v>0</v>
      </c>
      <c r="L20" s="192"/>
      <c r="M20" s="192"/>
      <c r="N20" s="192"/>
      <c r="O20" s="192"/>
      <c r="P20" s="109"/>
    </row>
    <row r="21" spans="1:16" x14ac:dyDescent="0.2">
      <c r="A21" s="110"/>
      <c r="B21" s="399" t="s">
        <v>22</v>
      </c>
      <c r="C21" s="399"/>
      <c r="D21" s="85" t="s">
        <v>8</v>
      </c>
      <c r="E21" s="31"/>
      <c r="F21" s="119"/>
      <c r="G21" s="119"/>
      <c r="H21" s="119"/>
      <c r="I21" s="107"/>
      <c r="J21" s="146">
        <f t="shared" ref="J21:O21" si="5">J22+J23</f>
        <v>0</v>
      </c>
      <c r="K21" s="189">
        <f t="shared" si="5"/>
        <v>0</v>
      </c>
      <c r="L21" s="188">
        <f t="shared" si="5"/>
        <v>0</v>
      </c>
      <c r="M21" s="188">
        <f t="shared" si="5"/>
        <v>0</v>
      </c>
      <c r="N21" s="188">
        <f t="shared" si="5"/>
        <v>0</v>
      </c>
      <c r="O21" s="189">
        <f t="shared" si="5"/>
        <v>0</v>
      </c>
      <c r="P21" s="109"/>
    </row>
    <row r="22" spans="1:16" x14ac:dyDescent="0.2">
      <c r="A22" s="110"/>
      <c r="B22" s="111"/>
      <c r="C22" s="111">
        <v>1</v>
      </c>
      <c r="D22" s="167" t="s">
        <v>74</v>
      </c>
      <c r="E22" s="31"/>
      <c r="F22" s="119" t="s">
        <v>68</v>
      </c>
      <c r="G22" s="119" t="s">
        <v>68</v>
      </c>
      <c r="H22" s="119" t="s">
        <v>56</v>
      </c>
      <c r="I22" s="107" t="s">
        <v>56</v>
      </c>
      <c r="J22" s="108"/>
      <c r="K22" s="189">
        <f>E22*$J22/1000000</f>
        <v>0</v>
      </c>
      <c r="L22" s="188"/>
      <c r="M22" s="188"/>
      <c r="N22" s="188"/>
      <c r="O22" s="188"/>
      <c r="P22" s="109"/>
    </row>
    <row r="23" spans="1:16" x14ac:dyDescent="0.2">
      <c r="A23" s="112"/>
      <c r="B23" s="113"/>
      <c r="C23" s="113">
        <v>2</v>
      </c>
      <c r="D23" s="130" t="s">
        <v>75</v>
      </c>
      <c r="E23" s="472">
        <v>100</v>
      </c>
      <c r="F23" s="131" t="s">
        <v>68</v>
      </c>
      <c r="G23" s="131" t="s">
        <v>68</v>
      </c>
      <c r="H23" s="131" t="s">
        <v>56</v>
      </c>
      <c r="I23" s="115"/>
      <c r="J23" s="116"/>
      <c r="K23" s="190">
        <f>E23*$J23/1000000</f>
        <v>0</v>
      </c>
      <c r="L23" s="192"/>
      <c r="M23" s="192"/>
      <c r="N23" s="192"/>
      <c r="O23" s="190">
        <f>I23*$J23/1000000</f>
        <v>0</v>
      </c>
      <c r="P23" s="109"/>
    </row>
    <row r="24" spans="1:16" x14ac:dyDescent="0.2">
      <c r="A24" s="141"/>
      <c r="B24" s="143" t="s">
        <v>24</v>
      </c>
      <c r="C24" s="143"/>
      <c r="D24" s="163" t="s">
        <v>183</v>
      </c>
      <c r="E24" s="491"/>
      <c r="F24" s="94"/>
      <c r="G24" s="94"/>
      <c r="H24" s="94"/>
      <c r="I24" s="145"/>
      <c r="J24" s="146">
        <f t="shared" ref="J24:O24" si="6">J25+J26</f>
        <v>0</v>
      </c>
      <c r="K24" s="189">
        <f t="shared" si="6"/>
        <v>0</v>
      </c>
      <c r="L24" s="203">
        <f t="shared" si="6"/>
        <v>0</v>
      </c>
      <c r="M24" s="203">
        <f t="shared" si="6"/>
        <v>0</v>
      </c>
      <c r="N24" s="203">
        <f t="shared" si="6"/>
        <v>0</v>
      </c>
      <c r="O24" s="189">
        <f t="shared" si="6"/>
        <v>0</v>
      </c>
      <c r="P24" s="109"/>
    </row>
    <row r="25" spans="1:16" x14ac:dyDescent="0.2">
      <c r="A25" s="141"/>
      <c r="B25" s="143"/>
      <c r="C25" s="143">
        <v>1</v>
      </c>
      <c r="D25" s="72" t="s">
        <v>184</v>
      </c>
      <c r="E25" s="491" t="s">
        <v>56</v>
      </c>
      <c r="F25" s="94" t="s">
        <v>56</v>
      </c>
      <c r="G25" s="94" t="s">
        <v>56</v>
      </c>
      <c r="H25" s="94" t="s">
        <v>56</v>
      </c>
      <c r="I25" s="145" t="s">
        <v>56</v>
      </c>
      <c r="J25" s="108"/>
      <c r="K25" s="189"/>
      <c r="L25" s="188"/>
      <c r="M25" s="188"/>
      <c r="N25" s="188"/>
      <c r="O25" s="188"/>
      <c r="P25" s="109"/>
    </row>
    <row r="26" spans="1:16" x14ac:dyDescent="0.2">
      <c r="A26" s="148"/>
      <c r="B26" s="149"/>
      <c r="C26" s="149">
        <v>2</v>
      </c>
      <c r="D26" s="66" t="s">
        <v>185</v>
      </c>
      <c r="E26" s="472">
        <v>3</v>
      </c>
      <c r="F26" s="152"/>
      <c r="G26" s="152" t="s">
        <v>56</v>
      </c>
      <c r="H26" s="152"/>
      <c r="I26" s="154"/>
      <c r="J26" s="116"/>
      <c r="K26" s="190">
        <f>E26*$J26/1000000</f>
        <v>0</v>
      </c>
      <c r="L26" s="192"/>
      <c r="M26" s="192"/>
      <c r="N26" s="190">
        <f>H26*$J26/1000000</f>
        <v>0</v>
      </c>
      <c r="O26" s="190">
        <f>I26*$J26/1000000</f>
        <v>0</v>
      </c>
      <c r="P26" s="109"/>
    </row>
    <row r="27" spans="1:16" ht="13.5" thickBot="1" x14ac:dyDescent="0.25">
      <c r="A27" s="372">
        <v>4</v>
      </c>
      <c r="B27" s="373"/>
      <c r="C27" s="373"/>
      <c r="D27" s="272" t="s">
        <v>6</v>
      </c>
      <c r="E27" s="272"/>
      <c r="F27" s="272"/>
      <c r="G27" s="272"/>
      <c r="H27" s="272"/>
      <c r="I27" s="374"/>
      <c r="J27" s="375"/>
      <c r="K27" s="376">
        <f>K4+K9+K12+K15+K18+K21+K24</f>
        <v>0</v>
      </c>
      <c r="L27" s="492">
        <f>L4+L9+L12+L15+L18+L21+L24</f>
        <v>0</v>
      </c>
      <c r="M27" s="492">
        <f>M4+M9+M12+M15+M18+M21+M24</f>
        <v>0</v>
      </c>
      <c r="N27" s="492">
        <f>N4+N9+N12+N15+N18+N21+N24</f>
        <v>0</v>
      </c>
      <c r="O27" s="376">
        <f>O4+O9+O12+O15+O18+O21+O24</f>
        <v>0</v>
      </c>
      <c r="P27" s="109"/>
    </row>
    <row r="28" spans="1:16" x14ac:dyDescent="0.2">
      <c r="A28" s="109"/>
      <c r="B28" s="350"/>
      <c r="C28" s="350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</row>
    <row r="29" spans="1:16" x14ac:dyDescent="0.2">
      <c r="A29" s="109"/>
      <c r="B29" s="350"/>
      <c r="C29" s="350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</row>
    <row r="30" spans="1:16" x14ac:dyDescent="0.2">
      <c r="A30" s="109"/>
      <c r="B30" s="350"/>
      <c r="C30" s="350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</row>
    <row r="31" spans="1:16" x14ac:dyDescent="0.2">
      <c r="A31" s="109"/>
      <c r="B31" s="350"/>
      <c r="C31" s="350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</row>
    <row r="32" spans="1:16" x14ac:dyDescent="0.2">
      <c r="A32" s="109"/>
      <c r="B32" s="350"/>
      <c r="C32" s="350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</row>
  </sheetData>
  <mergeCells count="2">
    <mergeCell ref="E1:I1"/>
    <mergeCell ref="K1:O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>
    <oddHeader>&amp;L&amp;"-,Regular"&amp;11Unintentional HCB Inventory&amp;C&amp;"-,Regular"&amp;11Reference Year: ______________&amp;R&amp;"-,Regular"&amp;11Country: ________________</oddHeader>
    <oddFooter>&amp;L&amp;"-,Regular"&amp;11&amp;A&amp;C&amp;"-,Regular"&amp;11Toolkit v2019&amp;R&amp;"-,Regular"&amp;11Page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view="pageBreakPreview" zoomScale="130" zoomScaleNormal="100" zoomScaleSheetLayoutView="130" workbookViewId="0">
      <selection activeCell="D1" sqref="D1"/>
    </sheetView>
  </sheetViews>
  <sheetFormatPr defaultColWidth="9.33203125" defaultRowHeight="12.75" x14ac:dyDescent="0.2"/>
  <cols>
    <col min="1" max="1" width="6.5" style="55" customWidth="1"/>
    <col min="2" max="2" width="7.83203125" style="351" bestFit="1" customWidth="1"/>
    <col min="3" max="3" width="6.83203125" style="351" bestFit="1" customWidth="1"/>
    <col min="4" max="4" width="33.33203125" style="55" customWidth="1"/>
    <col min="5" max="5" width="7.5" style="55" bestFit="1" customWidth="1"/>
    <col min="6" max="6" width="6.6640625" style="55" bestFit="1" customWidth="1"/>
    <col min="7" max="7" width="5.6640625" style="55" bestFit="1" customWidth="1"/>
    <col min="8" max="8" width="8.1640625" style="55" bestFit="1" customWidth="1"/>
    <col min="9" max="9" width="9.33203125" style="55"/>
    <col min="10" max="10" width="15.6640625" style="55" customWidth="1"/>
    <col min="11" max="13" width="9.83203125" style="55" bestFit="1" customWidth="1"/>
    <col min="14" max="14" width="10.83203125" style="55" bestFit="1" customWidth="1"/>
    <col min="15" max="15" width="11.1640625" style="55" bestFit="1" customWidth="1"/>
    <col min="16" max="22" width="9.33203125" style="55"/>
  </cols>
  <sheetData>
    <row r="1" spans="1:22" x14ac:dyDescent="0.2">
      <c r="A1" s="132"/>
      <c r="B1" s="133"/>
      <c r="C1" s="133"/>
      <c r="D1" s="300"/>
      <c r="E1" s="549" t="s">
        <v>379</v>
      </c>
      <c r="F1" s="550"/>
      <c r="G1" s="550"/>
      <c r="H1" s="550"/>
      <c r="I1" s="551"/>
      <c r="J1" s="134" t="s">
        <v>140</v>
      </c>
      <c r="K1" s="541" t="s">
        <v>90</v>
      </c>
      <c r="L1" s="542"/>
      <c r="M1" s="542"/>
      <c r="N1" s="542"/>
      <c r="O1" s="552"/>
      <c r="P1" s="109"/>
    </row>
    <row r="2" spans="1:22" ht="13.5" thickBot="1" x14ac:dyDescent="0.25">
      <c r="A2" s="121" t="s">
        <v>211</v>
      </c>
      <c r="B2" s="122" t="s">
        <v>142</v>
      </c>
      <c r="C2" s="122" t="s">
        <v>130</v>
      </c>
      <c r="D2" s="125"/>
      <c r="E2" s="123" t="s">
        <v>15</v>
      </c>
      <c r="F2" s="123" t="s">
        <v>0</v>
      </c>
      <c r="G2" s="123" t="s">
        <v>77</v>
      </c>
      <c r="H2" s="123" t="s">
        <v>147</v>
      </c>
      <c r="I2" s="171" t="s">
        <v>1</v>
      </c>
      <c r="J2" s="136" t="s">
        <v>141</v>
      </c>
      <c r="K2" s="137" t="s">
        <v>380</v>
      </c>
      <c r="L2" s="137" t="s">
        <v>380</v>
      </c>
      <c r="M2" s="137" t="s">
        <v>380</v>
      </c>
      <c r="N2" s="137" t="s">
        <v>380</v>
      </c>
      <c r="O2" s="137" t="s">
        <v>380</v>
      </c>
      <c r="P2" s="109"/>
    </row>
    <row r="3" spans="1:22" s="1" customFormat="1" ht="13.5" thickBot="1" x14ac:dyDescent="0.25">
      <c r="A3" s="76">
        <v>5</v>
      </c>
      <c r="B3" s="77"/>
      <c r="C3" s="77"/>
      <c r="D3" s="80" t="s">
        <v>9</v>
      </c>
      <c r="E3" s="80"/>
      <c r="F3" s="80"/>
      <c r="G3" s="80"/>
      <c r="H3" s="80"/>
      <c r="I3" s="81"/>
      <c r="J3" s="357"/>
      <c r="K3" s="83" t="s">
        <v>15</v>
      </c>
      <c r="L3" s="83" t="s">
        <v>0</v>
      </c>
      <c r="M3" s="83" t="s">
        <v>77</v>
      </c>
      <c r="N3" s="83" t="s">
        <v>147</v>
      </c>
      <c r="O3" s="83" t="s">
        <v>1</v>
      </c>
      <c r="P3" s="84"/>
      <c r="Q3" s="61"/>
      <c r="R3" s="61"/>
      <c r="S3" s="61"/>
      <c r="T3" s="61"/>
      <c r="U3" s="61"/>
      <c r="V3" s="61"/>
    </row>
    <row r="4" spans="1:22" x14ac:dyDescent="0.2">
      <c r="A4" s="110"/>
      <c r="B4" s="399" t="s">
        <v>16</v>
      </c>
      <c r="C4" s="399"/>
      <c r="D4" s="309" t="s">
        <v>125</v>
      </c>
      <c r="E4" s="106"/>
      <c r="F4" s="106"/>
      <c r="G4" s="106"/>
      <c r="H4" s="106"/>
      <c r="I4" s="107"/>
      <c r="J4" s="146">
        <f t="shared" ref="J4:O4" si="0">J5+J6+J7+J8</f>
        <v>0</v>
      </c>
      <c r="K4" s="189">
        <f t="shared" si="0"/>
        <v>0</v>
      </c>
      <c r="L4" s="189">
        <f t="shared" si="0"/>
        <v>0</v>
      </c>
      <c r="M4" s="189">
        <f t="shared" si="0"/>
        <v>0</v>
      </c>
      <c r="N4" s="189">
        <f t="shared" si="0"/>
        <v>0</v>
      </c>
      <c r="O4" s="189">
        <f t="shared" si="0"/>
        <v>0</v>
      </c>
      <c r="P4" s="109"/>
    </row>
    <row r="5" spans="1:22" x14ac:dyDescent="0.2">
      <c r="A5" s="110"/>
      <c r="B5" s="143"/>
      <c r="C5" s="143">
        <v>1</v>
      </c>
      <c r="D5" s="120" t="s">
        <v>76</v>
      </c>
      <c r="E5" s="120">
        <v>10</v>
      </c>
      <c r="F5" s="120" t="s">
        <v>68</v>
      </c>
      <c r="G5" s="120" t="s">
        <v>68</v>
      </c>
      <c r="H5" s="120" t="s">
        <v>68</v>
      </c>
      <c r="I5" s="145" t="s">
        <v>68</v>
      </c>
      <c r="J5" s="108"/>
      <c r="K5" s="189">
        <f>E5*$J5/1000000</f>
        <v>0</v>
      </c>
      <c r="L5" s="188"/>
      <c r="M5" s="188"/>
      <c r="N5" s="188"/>
      <c r="O5" s="188"/>
      <c r="P5" s="109"/>
    </row>
    <row r="6" spans="1:22" x14ac:dyDescent="0.2">
      <c r="A6" s="110"/>
      <c r="B6" s="143"/>
      <c r="C6" s="143">
        <v>2</v>
      </c>
      <c r="D6" s="120" t="s">
        <v>248</v>
      </c>
      <c r="E6" s="477">
        <v>0.5</v>
      </c>
      <c r="F6" s="120" t="s">
        <v>68</v>
      </c>
      <c r="G6" s="120" t="s">
        <v>68</v>
      </c>
      <c r="H6" s="120" t="s">
        <v>68</v>
      </c>
      <c r="I6" s="145" t="s">
        <v>68</v>
      </c>
      <c r="J6" s="108"/>
      <c r="K6" s="189">
        <f>E6*$J6/1000000</f>
        <v>0</v>
      </c>
      <c r="L6" s="188"/>
      <c r="M6" s="188"/>
      <c r="N6" s="188"/>
      <c r="O6" s="188"/>
      <c r="P6" s="109"/>
    </row>
    <row r="7" spans="1:22" x14ac:dyDescent="0.2">
      <c r="A7" s="110"/>
      <c r="B7" s="143"/>
      <c r="C7" s="143">
        <v>3</v>
      </c>
      <c r="D7" s="120" t="s">
        <v>249</v>
      </c>
      <c r="E7" s="478">
        <v>5.0000000000000001E-3</v>
      </c>
      <c r="F7" s="120" t="s">
        <v>68</v>
      </c>
      <c r="G7" s="120" t="s">
        <v>68</v>
      </c>
      <c r="H7" s="120" t="s">
        <v>68</v>
      </c>
      <c r="I7" s="145" t="s">
        <v>68</v>
      </c>
      <c r="J7" s="108"/>
      <c r="K7" s="189">
        <f>E7*$J7/1000000</f>
        <v>0</v>
      </c>
      <c r="L7" s="189"/>
      <c r="M7" s="189"/>
      <c r="N7" s="189"/>
      <c r="O7" s="189"/>
      <c r="P7" s="109"/>
    </row>
    <row r="8" spans="1:22" x14ac:dyDescent="0.2">
      <c r="A8" s="112"/>
      <c r="B8" s="149"/>
      <c r="C8" s="149">
        <v>4</v>
      </c>
      <c r="D8" s="151" t="s">
        <v>250</v>
      </c>
      <c r="E8" s="479"/>
      <c r="F8" s="151" t="s">
        <v>68</v>
      </c>
      <c r="G8" s="151" t="s">
        <v>68</v>
      </c>
      <c r="H8" s="151" t="s">
        <v>68</v>
      </c>
      <c r="I8" s="154" t="s">
        <v>68</v>
      </c>
      <c r="J8" s="116"/>
      <c r="K8" s="190">
        <f>E8*$J8/1000000</f>
        <v>0</v>
      </c>
      <c r="L8" s="192"/>
      <c r="M8" s="192"/>
      <c r="N8" s="192"/>
      <c r="O8" s="192"/>
      <c r="P8" s="109"/>
    </row>
    <row r="9" spans="1:22" x14ac:dyDescent="0.2">
      <c r="A9" s="110"/>
      <c r="B9" s="99" t="s">
        <v>17</v>
      </c>
      <c r="C9" s="99"/>
      <c r="D9" s="144" t="s">
        <v>126</v>
      </c>
      <c r="E9" s="120"/>
      <c r="F9" s="120"/>
      <c r="G9" s="120"/>
      <c r="H9" s="120"/>
      <c r="I9" s="145"/>
      <c r="J9" s="146">
        <f>J10+J11</f>
        <v>0</v>
      </c>
      <c r="K9" s="189">
        <f>K10+K11</f>
        <v>0</v>
      </c>
      <c r="L9" s="188"/>
      <c r="M9" s="188">
        <f>M11+M12</f>
        <v>0</v>
      </c>
      <c r="N9" s="188">
        <f>N11+N12</f>
        <v>0</v>
      </c>
      <c r="O9" s="188">
        <f>O11+O12</f>
        <v>0</v>
      </c>
      <c r="P9" s="109"/>
    </row>
    <row r="10" spans="1:22" x14ac:dyDescent="0.2">
      <c r="A10" s="110"/>
      <c r="B10" s="143"/>
      <c r="C10" s="143">
        <v>1</v>
      </c>
      <c r="D10" s="120" t="s">
        <v>76</v>
      </c>
      <c r="E10" s="120"/>
      <c r="F10" s="120" t="s">
        <v>68</v>
      </c>
      <c r="G10" s="120" t="s">
        <v>68</v>
      </c>
      <c r="H10" s="120" t="s">
        <v>68</v>
      </c>
      <c r="I10" s="145" t="s">
        <v>68</v>
      </c>
      <c r="J10" s="108"/>
      <c r="K10" s="189">
        <f>E10*$J10/1000000</f>
        <v>0</v>
      </c>
      <c r="L10" s="188"/>
      <c r="M10" s="188"/>
      <c r="N10" s="188"/>
      <c r="O10" s="188"/>
      <c r="P10" s="109"/>
    </row>
    <row r="11" spans="1:22" x14ac:dyDescent="0.2">
      <c r="A11" s="112"/>
      <c r="B11" s="149"/>
      <c r="C11" s="149">
        <v>2</v>
      </c>
      <c r="D11" s="151" t="s">
        <v>251</v>
      </c>
      <c r="E11" s="151"/>
      <c r="F11" s="151" t="s">
        <v>68</v>
      </c>
      <c r="G11" s="151" t="s">
        <v>68</v>
      </c>
      <c r="H11" s="151" t="s">
        <v>68</v>
      </c>
      <c r="I11" s="154" t="s">
        <v>68</v>
      </c>
      <c r="J11" s="116"/>
      <c r="K11" s="190">
        <f>E11*$J11/1000000</f>
        <v>0</v>
      </c>
      <c r="L11" s="192"/>
      <c r="M11" s="192"/>
      <c r="N11" s="192"/>
      <c r="O11" s="192"/>
      <c r="P11" s="109"/>
    </row>
    <row r="12" spans="1:22" x14ac:dyDescent="0.2">
      <c r="A12" s="110"/>
      <c r="B12" s="99" t="s">
        <v>18</v>
      </c>
      <c r="C12" s="99"/>
      <c r="D12" s="163" t="s">
        <v>127</v>
      </c>
      <c r="E12" s="120"/>
      <c r="F12" s="120"/>
      <c r="G12" s="120"/>
      <c r="H12" s="120"/>
      <c r="I12" s="145"/>
      <c r="J12" s="146">
        <f t="shared" ref="J12:O12" si="1">J13+J14</f>
        <v>0</v>
      </c>
      <c r="K12" s="189">
        <f t="shared" si="1"/>
        <v>0</v>
      </c>
      <c r="L12" s="189">
        <f t="shared" si="1"/>
        <v>0</v>
      </c>
      <c r="M12" s="189">
        <f t="shared" si="1"/>
        <v>0</v>
      </c>
      <c r="N12" s="189">
        <f t="shared" si="1"/>
        <v>0</v>
      </c>
      <c r="O12" s="189">
        <f t="shared" si="1"/>
        <v>0</v>
      </c>
      <c r="P12" s="109"/>
    </row>
    <row r="13" spans="1:22" x14ac:dyDescent="0.2">
      <c r="A13" s="110"/>
      <c r="B13" s="99"/>
      <c r="C13" s="143">
        <v>1</v>
      </c>
      <c r="D13" s="120" t="s">
        <v>252</v>
      </c>
      <c r="E13" s="120">
        <v>100</v>
      </c>
      <c r="F13" s="120" t="s">
        <v>68</v>
      </c>
      <c r="G13" s="120" t="s">
        <v>68</v>
      </c>
      <c r="H13" s="120" t="s">
        <v>68</v>
      </c>
      <c r="I13" s="120" t="s">
        <v>56</v>
      </c>
      <c r="J13" s="108"/>
      <c r="K13" s="189">
        <f>E13*$J13/1000000</f>
        <v>0</v>
      </c>
      <c r="L13" s="189"/>
      <c r="M13" s="189"/>
      <c r="N13" s="189"/>
      <c r="O13" s="189"/>
      <c r="P13" s="109"/>
    </row>
    <row r="14" spans="1:22" x14ac:dyDescent="0.2">
      <c r="A14" s="112"/>
      <c r="B14" s="149"/>
      <c r="C14" s="149">
        <v>2</v>
      </c>
      <c r="D14" s="151" t="s">
        <v>253</v>
      </c>
      <c r="E14" s="480"/>
      <c r="F14" s="151" t="s">
        <v>68</v>
      </c>
      <c r="G14" s="151" t="s">
        <v>68</v>
      </c>
      <c r="H14" s="151" t="s">
        <v>68</v>
      </c>
      <c r="I14" s="154" t="s">
        <v>56</v>
      </c>
      <c r="J14" s="116"/>
      <c r="K14" s="190">
        <f>E14*$J14/1000000</f>
        <v>0</v>
      </c>
      <c r="L14" s="192"/>
      <c r="M14" s="192"/>
      <c r="N14" s="192"/>
      <c r="O14" s="192"/>
      <c r="P14" s="109"/>
    </row>
    <row r="15" spans="1:22" x14ac:dyDescent="0.2">
      <c r="A15" s="110"/>
      <c r="B15" s="99" t="s">
        <v>19</v>
      </c>
      <c r="C15" s="99"/>
      <c r="D15" s="163" t="s">
        <v>128</v>
      </c>
      <c r="E15" s="120"/>
      <c r="F15" s="120"/>
      <c r="G15" s="120"/>
      <c r="H15" s="120"/>
      <c r="I15" s="145"/>
      <c r="J15" s="146">
        <f t="shared" ref="J15:O15" si="2">J16</f>
        <v>0</v>
      </c>
      <c r="K15" s="189">
        <f t="shared" si="2"/>
        <v>0</v>
      </c>
      <c r="L15" s="188">
        <f t="shared" si="2"/>
        <v>0</v>
      </c>
      <c r="M15" s="188">
        <f t="shared" si="2"/>
        <v>0</v>
      </c>
      <c r="N15" s="188">
        <f t="shared" si="2"/>
        <v>0</v>
      </c>
      <c r="O15" s="188">
        <f t="shared" si="2"/>
        <v>0</v>
      </c>
      <c r="P15" s="109"/>
    </row>
    <row r="16" spans="1:22" ht="13.5" thickBot="1" x14ac:dyDescent="0.25">
      <c r="A16" s="121"/>
      <c r="B16" s="481"/>
      <c r="C16" s="481">
        <v>1</v>
      </c>
      <c r="D16" s="127" t="s">
        <v>129</v>
      </c>
      <c r="E16" s="127">
        <v>200</v>
      </c>
      <c r="F16" s="127" t="s">
        <v>68</v>
      </c>
      <c r="G16" s="127" t="s">
        <v>68</v>
      </c>
      <c r="H16" s="127" t="s">
        <v>68</v>
      </c>
      <c r="I16" s="482" t="s">
        <v>56</v>
      </c>
      <c r="J16" s="129"/>
      <c r="K16" s="193">
        <f>E16*$J16/1000000</f>
        <v>0</v>
      </c>
      <c r="L16" s="194"/>
      <c r="M16" s="194"/>
      <c r="N16" s="194"/>
      <c r="O16" s="194"/>
      <c r="P16" s="109"/>
    </row>
    <row r="17" spans="1:16" ht="13.5" thickBot="1" x14ac:dyDescent="0.25">
      <c r="A17" s="372">
        <v>5</v>
      </c>
      <c r="B17" s="272"/>
      <c r="C17" s="373"/>
      <c r="D17" s="272" t="s">
        <v>9</v>
      </c>
      <c r="E17" s="272"/>
      <c r="F17" s="272"/>
      <c r="G17" s="272"/>
      <c r="H17" s="272"/>
      <c r="I17" s="374"/>
      <c r="J17" s="375"/>
      <c r="K17" s="376">
        <f>K4+K9+K12+K15</f>
        <v>0</v>
      </c>
      <c r="L17" s="377">
        <f>L4+L9+L12+L15</f>
        <v>0</v>
      </c>
      <c r="M17" s="377">
        <f>M4+M9+M12+M15</f>
        <v>0</v>
      </c>
      <c r="N17" s="377">
        <f>N4+N9+N12+N15</f>
        <v>0</v>
      </c>
      <c r="O17" s="377">
        <f>O4+O9+O12+O15</f>
        <v>0</v>
      </c>
      <c r="P17" s="109"/>
    </row>
    <row r="18" spans="1:16" x14ac:dyDescent="0.2">
      <c r="A18" s="109"/>
      <c r="B18" s="350"/>
      <c r="C18" s="350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</row>
    <row r="19" spans="1:16" x14ac:dyDescent="0.2">
      <c r="A19" s="109" t="s">
        <v>101</v>
      </c>
      <c r="B19" s="350"/>
      <c r="C19" s="350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</row>
    <row r="20" spans="1:16" x14ac:dyDescent="0.2">
      <c r="A20" s="109"/>
      <c r="B20" s="350"/>
      <c r="C20" s="350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</row>
    <row r="21" spans="1:16" x14ac:dyDescent="0.2">
      <c r="A21" s="109"/>
      <c r="B21" s="350"/>
      <c r="C21" s="350"/>
      <c r="D21" s="483" t="s">
        <v>138</v>
      </c>
      <c r="E21" s="484" t="s">
        <v>136</v>
      </c>
      <c r="F21" s="485" t="s">
        <v>137</v>
      </c>
      <c r="G21" s="109"/>
      <c r="H21" s="109"/>
      <c r="I21" s="109"/>
      <c r="J21" s="109"/>
      <c r="K21" s="109"/>
      <c r="L21" s="109"/>
      <c r="M21" s="109"/>
      <c r="N21" s="109"/>
      <c r="O21" s="109"/>
      <c r="P21" s="109"/>
    </row>
    <row r="22" spans="1:16" x14ac:dyDescent="0.2">
      <c r="A22" s="109"/>
      <c r="B22" s="350"/>
      <c r="C22" s="350"/>
      <c r="D22" s="486" t="s">
        <v>134</v>
      </c>
      <c r="E22" s="117">
        <v>1</v>
      </c>
      <c r="F22" s="487">
        <v>0.74</v>
      </c>
      <c r="G22" s="109"/>
      <c r="H22" s="109"/>
      <c r="I22" s="109"/>
      <c r="J22" s="109"/>
      <c r="K22" s="109"/>
      <c r="L22" s="109"/>
      <c r="M22" s="109"/>
      <c r="N22" s="109"/>
      <c r="O22" s="109"/>
      <c r="P22" s="109"/>
    </row>
    <row r="23" spans="1:16" x14ac:dyDescent="0.2">
      <c r="A23" s="109"/>
      <c r="B23" s="350"/>
      <c r="C23" s="350"/>
      <c r="D23" s="488" t="s">
        <v>135</v>
      </c>
      <c r="E23" s="489">
        <v>1</v>
      </c>
      <c r="F23" s="490">
        <v>0.85</v>
      </c>
      <c r="G23" s="109"/>
      <c r="H23" s="109"/>
      <c r="I23" s="109"/>
      <c r="J23" s="109"/>
      <c r="K23" s="109"/>
      <c r="L23" s="109"/>
      <c r="M23" s="109"/>
      <c r="N23" s="109"/>
      <c r="O23" s="109"/>
      <c r="P23" s="109"/>
    </row>
    <row r="24" spans="1:16" x14ac:dyDescent="0.2">
      <c r="A24" s="109"/>
      <c r="B24" s="350"/>
      <c r="C24" s="350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</row>
    <row r="25" spans="1:16" x14ac:dyDescent="0.2">
      <c r="A25" s="109"/>
      <c r="B25" s="350"/>
      <c r="C25" s="350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</row>
    <row r="26" spans="1:16" x14ac:dyDescent="0.2">
      <c r="A26" s="109"/>
      <c r="B26" s="350"/>
      <c r="C26" s="35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</row>
    <row r="27" spans="1:16" x14ac:dyDescent="0.2">
      <c r="A27" s="109"/>
      <c r="B27" s="350"/>
      <c r="C27" s="35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</row>
    <row r="28" spans="1:16" x14ac:dyDescent="0.2">
      <c r="A28" s="109"/>
      <c r="B28" s="350"/>
      <c r="C28" s="350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</row>
    <row r="29" spans="1:16" x14ac:dyDescent="0.2">
      <c r="A29" s="109"/>
      <c r="B29" s="350"/>
      <c r="C29" s="350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</row>
    <row r="30" spans="1:16" x14ac:dyDescent="0.2">
      <c r="A30" s="109"/>
      <c r="B30" s="350"/>
      <c r="C30" s="350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</row>
    <row r="31" spans="1:16" x14ac:dyDescent="0.2">
      <c r="A31" s="109"/>
      <c r="B31" s="350"/>
      <c r="C31" s="350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</row>
    <row r="32" spans="1:16" x14ac:dyDescent="0.2">
      <c r="A32" s="109"/>
      <c r="B32" s="350"/>
      <c r="C32" s="350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</row>
  </sheetData>
  <mergeCells count="2">
    <mergeCell ref="E1:I1"/>
    <mergeCell ref="K1:O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1" orientation="landscape" r:id="rId1"/>
  <headerFooter alignWithMargins="0">
    <oddHeader>&amp;L&amp;"-,Regular"&amp;11Unintentional HCB Inventory&amp;C&amp;"-,Regular"&amp;11Reference Year: ______________&amp;R&amp;"-,Regular"&amp;11Country: ________________</oddHeader>
    <oddFooter>&amp;L&amp;"-,Regular"&amp;11&amp;A&amp;C&amp;"-,Regular"&amp;11Toolkit v2019&amp;R&amp;"-,Regular"&amp;11Page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2"/>
  <sheetViews>
    <sheetView view="pageBreakPreview" zoomScale="90" zoomScaleNormal="100" zoomScaleSheetLayoutView="90" workbookViewId="0">
      <selection activeCell="D1" sqref="D1"/>
    </sheetView>
  </sheetViews>
  <sheetFormatPr defaultColWidth="9.33203125" defaultRowHeight="12.75" x14ac:dyDescent="0.2"/>
  <cols>
    <col min="1" max="1" width="6.6640625" style="55" bestFit="1" customWidth="1"/>
    <col min="2" max="2" width="6.1640625" style="351" customWidth="1"/>
    <col min="3" max="3" width="6" style="351" customWidth="1"/>
    <col min="4" max="4" width="44.5" style="55" customWidth="1"/>
    <col min="5" max="5" width="8.83203125" style="55" customWidth="1"/>
    <col min="6" max="7" width="6.1640625" style="55" customWidth="1"/>
    <col min="8" max="8" width="7.1640625" style="55" customWidth="1"/>
    <col min="9" max="9" width="7.83203125" style="55" customWidth="1"/>
    <col min="10" max="10" width="11.6640625" style="55" customWidth="1"/>
    <col min="11" max="11" width="11" style="55" customWidth="1"/>
    <col min="12" max="12" width="10.33203125" style="55" customWidth="1"/>
    <col min="13" max="13" width="10.5" style="55" customWidth="1"/>
    <col min="14" max="14" width="11.5" style="55" customWidth="1"/>
    <col min="15" max="15" width="11.33203125" style="55" customWidth="1"/>
    <col min="16" max="22" width="9.33203125" style="55"/>
  </cols>
  <sheetData>
    <row r="1" spans="1:22" x14ac:dyDescent="0.2">
      <c r="A1" s="132"/>
      <c r="B1" s="133"/>
      <c r="C1" s="133"/>
      <c r="D1" s="300"/>
      <c r="E1" s="549" t="s">
        <v>379</v>
      </c>
      <c r="F1" s="550"/>
      <c r="G1" s="550"/>
      <c r="H1" s="550"/>
      <c r="I1" s="551"/>
      <c r="J1" s="134" t="s">
        <v>88</v>
      </c>
      <c r="K1" s="541" t="s">
        <v>90</v>
      </c>
      <c r="L1" s="542"/>
      <c r="M1" s="542"/>
      <c r="N1" s="542"/>
      <c r="O1" s="552"/>
      <c r="P1" s="109"/>
    </row>
    <row r="2" spans="1:22" ht="14.25" customHeight="1" thickBot="1" x14ac:dyDescent="0.25">
      <c r="A2" s="121" t="s">
        <v>211</v>
      </c>
      <c r="B2" s="122" t="s">
        <v>142</v>
      </c>
      <c r="C2" s="122" t="s">
        <v>130</v>
      </c>
      <c r="D2" s="125"/>
      <c r="E2" s="123" t="s">
        <v>15</v>
      </c>
      <c r="F2" s="123" t="s">
        <v>0</v>
      </c>
      <c r="G2" s="123" t="s">
        <v>77</v>
      </c>
      <c r="H2" s="123" t="s">
        <v>147</v>
      </c>
      <c r="I2" s="171" t="s">
        <v>1</v>
      </c>
      <c r="J2" s="136" t="s">
        <v>89</v>
      </c>
      <c r="K2" s="137" t="s">
        <v>380</v>
      </c>
      <c r="L2" s="137" t="s">
        <v>380</v>
      </c>
      <c r="M2" s="137" t="s">
        <v>380</v>
      </c>
      <c r="N2" s="137" t="s">
        <v>380</v>
      </c>
      <c r="O2" s="137" t="s">
        <v>380</v>
      </c>
      <c r="P2" s="109"/>
    </row>
    <row r="3" spans="1:22" s="1" customFormat="1" ht="13.5" thickBot="1" x14ac:dyDescent="0.25">
      <c r="A3" s="76">
        <v>6</v>
      </c>
      <c r="B3" s="77"/>
      <c r="C3" s="77"/>
      <c r="D3" s="80" t="s">
        <v>203</v>
      </c>
      <c r="E3" s="80"/>
      <c r="F3" s="80"/>
      <c r="G3" s="80"/>
      <c r="H3" s="80"/>
      <c r="I3" s="81"/>
      <c r="J3" s="140"/>
      <c r="K3" s="83" t="s">
        <v>15</v>
      </c>
      <c r="L3" s="83" t="s">
        <v>0</v>
      </c>
      <c r="M3" s="83" t="s">
        <v>77</v>
      </c>
      <c r="N3" s="83" t="s">
        <v>147</v>
      </c>
      <c r="O3" s="83" t="s">
        <v>1</v>
      </c>
      <c r="P3" s="84"/>
      <c r="Q3" s="61"/>
      <c r="R3" s="61"/>
      <c r="S3" s="61"/>
      <c r="T3" s="61"/>
      <c r="U3" s="61"/>
      <c r="V3" s="61"/>
    </row>
    <row r="4" spans="1:22" x14ac:dyDescent="0.2">
      <c r="A4" s="110"/>
      <c r="B4" s="399" t="s">
        <v>16</v>
      </c>
      <c r="C4" s="399"/>
      <c r="D4" s="309" t="s">
        <v>236</v>
      </c>
      <c r="E4" s="106"/>
      <c r="F4" s="106"/>
      <c r="G4" s="106"/>
      <c r="H4" s="106"/>
      <c r="I4" s="107"/>
      <c r="J4" s="468">
        <f t="shared" ref="J4:O4" si="0">J5+J6+J7+J8+J9</f>
        <v>0</v>
      </c>
      <c r="K4" s="469">
        <f t="shared" si="0"/>
        <v>0</v>
      </c>
      <c r="L4" s="470">
        <f t="shared" si="0"/>
        <v>0</v>
      </c>
      <c r="M4" s="469">
        <f t="shared" si="0"/>
        <v>0</v>
      </c>
      <c r="N4" s="470">
        <f t="shared" si="0"/>
        <v>0</v>
      </c>
      <c r="O4" s="470">
        <f t="shared" si="0"/>
        <v>0</v>
      </c>
      <c r="P4" s="109"/>
    </row>
    <row r="5" spans="1:22" ht="38.25" x14ac:dyDescent="0.2">
      <c r="A5" s="110"/>
      <c r="B5" s="111"/>
      <c r="C5" s="111">
        <v>1</v>
      </c>
      <c r="D5" s="91" t="s">
        <v>237</v>
      </c>
      <c r="E5" s="106"/>
      <c r="F5" s="106" t="s">
        <v>56</v>
      </c>
      <c r="G5" s="106"/>
      <c r="H5" s="106" t="s">
        <v>68</v>
      </c>
      <c r="I5" s="107" t="s">
        <v>68</v>
      </c>
      <c r="J5" s="108"/>
      <c r="K5" s="189">
        <f>E5*$J5/1000000</f>
        <v>0</v>
      </c>
      <c r="L5" s="188"/>
      <c r="M5" s="189">
        <f>G5*$J5/1000000</f>
        <v>0</v>
      </c>
      <c r="N5" s="188"/>
      <c r="O5" s="188"/>
      <c r="P5" s="109"/>
    </row>
    <row r="6" spans="1:22" ht="25.5" x14ac:dyDescent="0.2">
      <c r="A6" s="110"/>
      <c r="B6" s="111"/>
      <c r="C6" s="111">
        <v>2</v>
      </c>
      <c r="D6" s="91" t="s">
        <v>238</v>
      </c>
      <c r="E6" s="31">
        <v>1000</v>
      </c>
      <c r="F6" s="106" t="s">
        <v>56</v>
      </c>
      <c r="G6" s="106"/>
      <c r="H6" s="106" t="s">
        <v>68</v>
      </c>
      <c r="I6" s="107" t="s">
        <v>68</v>
      </c>
      <c r="J6" s="108"/>
      <c r="K6" s="189">
        <f>E6*$J6/1000000</f>
        <v>0</v>
      </c>
      <c r="L6" s="188"/>
      <c r="M6" s="189">
        <f>G6*$J6/1000000</f>
        <v>0</v>
      </c>
      <c r="N6" s="188"/>
      <c r="O6" s="188"/>
      <c r="P6" s="109"/>
    </row>
    <row r="7" spans="1:22" s="4" customFormat="1" x14ac:dyDescent="0.2">
      <c r="A7" s="110"/>
      <c r="B7" s="111"/>
      <c r="C7" s="111">
        <v>3</v>
      </c>
      <c r="D7" s="91" t="s">
        <v>239</v>
      </c>
      <c r="E7" s="106"/>
      <c r="F7" s="106" t="s">
        <v>56</v>
      </c>
      <c r="G7" s="106"/>
      <c r="H7" s="106" t="s">
        <v>68</v>
      </c>
      <c r="I7" s="107" t="s">
        <v>68</v>
      </c>
      <c r="J7" s="108"/>
      <c r="K7" s="189">
        <f>E7*$J7/1000000</f>
        <v>0</v>
      </c>
      <c r="L7" s="188"/>
      <c r="M7" s="189">
        <f>G7*$J7/1000000</f>
        <v>0</v>
      </c>
      <c r="N7" s="188"/>
      <c r="O7" s="188"/>
      <c r="P7" s="109"/>
      <c r="Q7" s="55"/>
      <c r="R7" s="55"/>
      <c r="S7" s="55"/>
      <c r="T7" s="55"/>
      <c r="U7" s="55"/>
      <c r="V7" s="55"/>
    </row>
    <row r="8" spans="1:22" s="4" customFormat="1" x14ac:dyDescent="0.2">
      <c r="A8" s="110"/>
      <c r="B8" s="111"/>
      <c r="C8" s="111">
        <v>4</v>
      </c>
      <c r="D8" s="91" t="s">
        <v>143</v>
      </c>
      <c r="E8" s="471">
        <v>2000</v>
      </c>
      <c r="F8" s="106" t="s">
        <v>56</v>
      </c>
      <c r="G8" s="106"/>
      <c r="H8" s="106" t="s">
        <v>68</v>
      </c>
      <c r="I8" s="107" t="s">
        <v>68</v>
      </c>
      <c r="J8" s="108"/>
      <c r="K8" s="189">
        <f>E8*$J8/1000000</f>
        <v>0</v>
      </c>
      <c r="L8" s="188"/>
      <c r="M8" s="189">
        <f>G8*$J8/1000000</f>
        <v>0</v>
      </c>
      <c r="N8" s="188"/>
      <c r="O8" s="188"/>
      <c r="P8" s="109"/>
      <c r="Q8" s="55"/>
      <c r="R8" s="55"/>
      <c r="S8" s="55"/>
      <c r="T8" s="55"/>
      <c r="U8" s="55"/>
      <c r="V8" s="55"/>
    </row>
    <row r="9" spans="1:22" ht="13.5" thickBot="1" x14ac:dyDescent="0.25">
      <c r="A9" s="112"/>
      <c r="B9" s="113"/>
      <c r="C9" s="113">
        <v>5</v>
      </c>
      <c r="D9" s="67" t="s">
        <v>243</v>
      </c>
      <c r="E9" s="472">
        <v>1000</v>
      </c>
      <c r="F9" s="114" t="s">
        <v>56</v>
      </c>
      <c r="G9" s="114"/>
      <c r="H9" s="114" t="s">
        <v>68</v>
      </c>
      <c r="I9" s="115" t="s">
        <v>68</v>
      </c>
      <c r="J9" s="116"/>
      <c r="K9" s="190">
        <f>E9*$J9/1000000</f>
        <v>0</v>
      </c>
      <c r="L9" s="192"/>
      <c r="M9" s="190">
        <f>G9*$J9/1000000</f>
        <v>0</v>
      </c>
      <c r="N9" s="192"/>
      <c r="O9" s="192"/>
      <c r="P9" s="109"/>
    </row>
    <row r="10" spans="1:22" x14ac:dyDescent="0.2">
      <c r="A10" s="110"/>
      <c r="B10" s="399" t="s">
        <v>17</v>
      </c>
      <c r="C10" s="174"/>
      <c r="D10" s="473" t="s">
        <v>240</v>
      </c>
      <c r="E10" s="119"/>
      <c r="F10" s="106"/>
      <c r="G10" s="106"/>
      <c r="H10" s="106"/>
      <c r="I10" s="107"/>
      <c r="J10" s="146">
        <f t="shared" ref="J10:O10" si="1">J11+J12+J13+J14+J15</f>
        <v>0</v>
      </c>
      <c r="K10" s="189">
        <f t="shared" si="1"/>
        <v>0</v>
      </c>
      <c r="L10" s="203">
        <f t="shared" si="1"/>
        <v>0</v>
      </c>
      <c r="M10" s="469">
        <f>M11+M12+M13+M14+M15</f>
        <v>0</v>
      </c>
      <c r="N10" s="203">
        <f t="shared" si="1"/>
        <v>0</v>
      </c>
      <c r="O10" s="203">
        <f t="shared" si="1"/>
        <v>0</v>
      </c>
      <c r="P10" s="109"/>
    </row>
    <row r="11" spans="1:22" s="4" customFormat="1" ht="38.25" x14ac:dyDescent="0.2">
      <c r="A11" s="110"/>
      <c r="B11" s="111"/>
      <c r="C11" s="117">
        <v>1</v>
      </c>
      <c r="D11" s="118" t="s">
        <v>241</v>
      </c>
      <c r="E11" s="474"/>
      <c r="F11" s="106" t="s">
        <v>56</v>
      </c>
      <c r="G11" s="106"/>
      <c r="H11" s="106" t="s">
        <v>68</v>
      </c>
      <c r="I11" s="145" t="s">
        <v>68</v>
      </c>
      <c r="J11" s="108"/>
      <c r="K11" s="189">
        <f>E11*$J11/1000000</f>
        <v>0</v>
      </c>
      <c r="L11" s="188"/>
      <c r="M11" s="189">
        <f>G11*$J11/1000000</f>
        <v>0</v>
      </c>
      <c r="N11" s="188"/>
      <c r="O11" s="189"/>
      <c r="P11" s="109"/>
      <c r="Q11" s="55"/>
      <c r="R11" s="55"/>
      <c r="S11" s="55"/>
      <c r="T11" s="55"/>
      <c r="U11" s="55"/>
      <c r="V11" s="55"/>
    </row>
    <row r="12" spans="1:22" x14ac:dyDescent="0.2">
      <c r="A12" s="110"/>
      <c r="B12" s="111"/>
      <c r="C12" s="117">
        <v>2</v>
      </c>
      <c r="D12" s="118" t="s">
        <v>152</v>
      </c>
      <c r="E12" s="119"/>
      <c r="F12" s="106" t="s">
        <v>56</v>
      </c>
      <c r="G12" s="120"/>
      <c r="H12" s="106" t="s">
        <v>68</v>
      </c>
      <c r="I12" s="107" t="s">
        <v>68</v>
      </c>
      <c r="J12" s="108"/>
      <c r="K12" s="189">
        <f>E12*$J12/1000000</f>
        <v>0</v>
      </c>
      <c r="L12" s="188"/>
      <c r="M12" s="189">
        <f>G12*$J12/1000000</f>
        <v>0</v>
      </c>
      <c r="N12" s="188"/>
      <c r="O12" s="189"/>
      <c r="P12" s="109"/>
    </row>
    <row r="13" spans="1:22" x14ac:dyDescent="0.2">
      <c r="A13" s="110"/>
      <c r="B13" s="111"/>
      <c r="C13" s="117">
        <v>3</v>
      </c>
      <c r="D13" s="118" t="s">
        <v>242</v>
      </c>
      <c r="E13" s="475">
        <v>10000</v>
      </c>
      <c r="F13" s="106" t="s">
        <v>56</v>
      </c>
      <c r="G13" s="120"/>
      <c r="H13" s="106" t="s">
        <v>68</v>
      </c>
      <c r="I13" s="107" t="s">
        <v>68</v>
      </c>
      <c r="J13" s="108"/>
      <c r="K13" s="189">
        <f>E13*$J13/1000000</f>
        <v>0</v>
      </c>
      <c r="L13" s="188"/>
      <c r="M13" s="189">
        <f>G13*$J13/1000000</f>
        <v>0</v>
      </c>
      <c r="N13" s="188"/>
      <c r="O13" s="189"/>
      <c r="P13" s="109"/>
      <c r="V13" s="476"/>
    </row>
    <row r="14" spans="1:22" s="4" customFormat="1" ht="12.75" customHeight="1" x14ac:dyDescent="0.2">
      <c r="A14" s="110"/>
      <c r="B14" s="111"/>
      <c r="C14" s="117">
        <v>4</v>
      </c>
      <c r="D14" s="118" t="s">
        <v>146</v>
      </c>
      <c r="E14" s="119"/>
      <c r="F14" s="106" t="s">
        <v>56</v>
      </c>
      <c r="G14" s="120"/>
      <c r="H14" s="106" t="s">
        <v>68</v>
      </c>
      <c r="I14" s="107" t="s">
        <v>68</v>
      </c>
      <c r="J14" s="108"/>
      <c r="K14" s="189">
        <f>E14*$J14/1000000</f>
        <v>0</v>
      </c>
      <c r="L14" s="188"/>
      <c r="M14" s="189">
        <f>G14*$J14/1000000</f>
        <v>0</v>
      </c>
      <c r="N14" s="188"/>
      <c r="O14" s="189"/>
      <c r="P14" s="109"/>
      <c r="Q14" s="55"/>
      <c r="R14" s="55"/>
      <c r="S14" s="55"/>
      <c r="T14" s="55"/>
      <c r="U14" s="55"/>
      <c r="V14" s="55"/>
    </row>
    <row r="15" spans="1:22" ht="26.25" thickBot="1" x14ac:dyDescent="0.25">
      <c r="A15" s="121"/>
      <c r="B15" s="122"/>
      <c r="C15" s="123">
        <v>5</v>
      </c>
      <c r="D15" s="124" t="s">
        <v>79</v>
      </c>
      <c r="E15" s="125"/>
      <c r="F15" s="126" t="s">
        <v>56</v>
      </c>
      <c r="G15" s="127"/>
      <c r="H15" s="126" t="s">
        <v>68</v>
      </c>
      <c r="I15" s="128" t="s">
        <v>68</v>
      </c>
      <c r="J15" s="129"/>
      <c r="K15" s="193">
        <f>E15*$J15/1000000</f>
        <v>0</v>
      </c>
      <c r="L15" s="194"/>
      <c r="M15" s="193">
        <f>G15*$J15/1000000</f>
        <v>0</v>
      </c>
      <c r="N15" s="194"/>
      <c r="O15" s="193"/>
      <c r="P15" s="109"/>
    </row>
    <row r="16" spans="1:22" ht="13.5" thickBot="1" x14ac:dyDescent="0.25">
      <c r="A16" s="372">
        <v>6</v>
      </c>
      <c r="B16" s="373"/>
      <c r="C16" s="373"/>
      <c r="D16" s="272" t="s">
        <v>203</v>
      </c>
      <c r="E16" s="272"/>
      <c r="F16" s="272"/>
      <c r="G16" s="272"/>
      <c r="H16" s="272"/>
      <c r="I16" s="374"/>
      <c r="J16" s="375"/>
      <c r="K16" s="376">
        <f>K4+K10</f>
        <v>0</v>
      </c>
      <c r="L16" s="377">
        <f>L4+L10</f>
        <v>0</v>
      </c>
      <c r="M16" s="376">
        <f>M4+M10</f>
        <v>0</v>
      </c>
      <c r="N16" s="377">
        <f>N4+N10</f>
        <v>0</v>
      </c>
      <c r="O16" s="376">
        <f>O4+O10</f>
        <v>0</v>
      </c>
      <c r="P16" s="109"/>
    </row>
    <row r="17" spans="1:16" x14ac:dyDescent="0.2">
      <c r="A17" s="109"/>
      <c r="B17" s="109"/>
      <c r="C17" s="350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</row>
    <row r="18" spans="1:16" x14ac:dyDescent="0.2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</row>
    <row r="19" spans="1:16" x14ac:dyDescent="0.2">
      <c r="A19" s="109"/>
      <c r="B19" s="350"/>
      <c r="C19" s="350"/>
      <c r="D19" s="297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</row>
    <row r="20" spans="1:16" x14ac:dyDescent="0.2">
      <c r="A20" s="109"/>
      <c r="B20" s="350"/>
      <c r="C20" s="350"/>
      <c r="D20" s="297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</row>
    <row r="21" spans="1:16" x14ac:dyDescent="0.2">
      <c r="A21" s="109"/>
      <c r="B21" s="350"/>
      <c r="C21" s="350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</row>
    <row r="22" spans="1:16" x14ac:dyDescent="0.2">
      <c r="A22" s="109"/>
      <c r="B22" s="350"/>
      <c r="C22" s="350"/>
      <c r="D22" s="297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</row>
    <row r="23" spans="1:16" x14ac:dyDescent="0.2">
      <c r="A23" s="109"/>
      <c r="B23" s="350"/>
      <c r="C23" s="350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</row>
    <row r="24" spans="1:16" x14ac:dyDescent="0.2">
      <c r="A24" s="109"/>
      <c r="B24" s="350"/>
      <c r="C24" s="350"/>
      <c r="D24" s="297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</row>
    <row r="25" spans="1:16" x14ac:dyDescent="0.2">
      <c r="A25" s="109"/>
      <c r="B25" s="350"/>
      <c r="C25" s="350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</row>
    <row r="26" spans="1:16" x14ac:dyDescent="0.2">
      <c r="A26" s="109"/>
      <c r="B26" s="350"/>
      <c r="C26" s="35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</row>
    <row r="27" spans="1:16" x14ac:dyDescent="0.2">
      <c r="A27" s="109"/>
      <c r="B27" s="350"/>
      <c r="C27" s="35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</row>
    <row r="28" spans="1:16" x14ac:dyDescent="0.2">
      <c r="A28" s="109"/>
      <c r="B28" s="350"/>
      <c r="C28" s="350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</row>
    <row r="29" spans="1:16" x14ac:dyDescent="0.2">
      <c r="A29" s="109"/>
      <c r="B29" s="350"/>
      <c r="C29" s="350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</row>
    <row r="30" spans="1:16" x14ac:dyDescent="0.2">
      <c r="A30" s="109"/>
      <c r="B30" s="350"/>
      <c r="C30" s="350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</row>
    <row r="31" spans="1:16" x14ac:dyDescent="0.2">
      <c r="A31" s="109"/>
      <c r="B31" s="350"/>
      <c r="C31" s="350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</row>
    <row r="32" spans="1:16" x14ac:dyDescent="0.2">
      <c r="A32" s="109"/>
      <c r="B32" s="350"/>
      <c r="C32" s="350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</row>
  </sheetData>
  <mergeCells count="2">
    <mergeCell ref="E1:I1"/>
    <mergeCell ref="K1:O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6" orientation="landscape" r:id="rId1"/>
  <headerFooter alignWithMargins="0">
    <oddHeader>&amp;L&amp;"-,Regular"&amp;11Unintentional HCB Inventory&amp;C&amp;"-,Regular"&amp;11Reference Year: ______________&amp;R&amp;"-,Regular"&amp;11Country: ________________</oddHeader>
    <oddFooter>&amp;L&amp;"-,Regular"&amp;11&amp;A&amp;C&amp;"-,Regular"&amp;11Toolkit v2019&amp;R&amp;"-,Regular"&amp;11Page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0"/>
  <sheetViews>
    <sheetView view="pageBreakPreview" topLeftCell="C1" zoomScale="60" zoomScaleNormal="100" workbookViewId="0">
      <selection activeCell="D1" sqref="D1"/>
    </sheetView>
  </sheetViews>
  <sheetFormatPr defaultColWidth="9.33203125" defaultRowHeight="12.75" x14ac:dyDescent="0.2"/>
  <cols>
    <col min="1" max="1" width="6.83203125" style="55" customWidth="1"/>
    <col min="2" max="2" width="7.33203125" style="351" customWidth="1"/>
    <col min="3" max="3" width="6.83203125" style="351" bestFit="1" customWidth="1"/>
    <col min="4" max="4" width="49.83203125" style="59" customWidth="1"/>
    <col min="5" max="5" width="10" style="55" customWidth="1"/>
    <col min="6" max="6" width="10.1640625" style="55" customWidth="1"/>
    <col min="7" max="7" width="10.5" style="55" customWidth="1"/>
    <col min="8" max="8" width="12.83203125" style="55" bestFit="1" customWidth="1"/>
    <col min="9" max="9" width="10.6640625" style="55" customWidth="1"/>
    <col min="10" max="10" width="13.33203125" style="55" customWidth="1"/>
    <col min="11" max="11" width="10" style="55" customWidth="1"/>
    <col min="12" max="12" width="9.6640625" style="55" customWidth="1"/>
    <col min="13" max="13" width="11.83203125" style="55" customWidth="1"/>
    <col min="14" max="14" width="11.33203125" style="55" customWidth="1"/>
    <col min="15" max="15" width="12.83203125" style="55" customWidth="1"/>
    <col min="16" max="16" width="23.1640625" style="55" customWidth="1"/>
    <col min="17" max="22" width="9.33203125" style="55"/>
  </cols>
  <sheetData>
    <row r="1" spans="1:22" x14ac:dyDescent="0.2">
      <c r="A1" s="132"/>
      <c r="B1" s="133"/>
      <c r="C1" s="393"/>
      <c r="D1" s="300"/>
      <c r="E1" s="549" t="s">
        <v>379</v>
      </c>
      <c r="F1" s="550"/>
      <c r="G1" s="550"/>
      <c r="H1" s="550"/>
      <c r="I1" s="551"/>
      <c r="J1" s="394" t="s">
        <v>88</v>
      </c>
      <c r="K1" s="570" t="s">
        <v>90</v>
      </c>
      <c r="L1" s="542"/>
      <c r="M1" s="542"/>
      <c r="N1" s="542"/>
      <c r="O1" s="552"/>
      <c r="P1" s="109"/>
    </row>
    <row r="2" spans="1:22" ht="13.5" thickBot="1" x14ac:dyDescent="0.25">
      <c r="A2" s="121" t="s">
        <v>211</v>
      </c>
      <c r="B2" s="122" t="s">
        <v>142</v>
      </c>
      <c r="C2" s="395" t="s">
        <v>130</v>
      </c>
      <c r="D2" s="75"/>
      <c r="E2" s="123" t="s">
        <v>15</v>
      </c>
      <c r="F2" s="123" t="s">
        <v>0</v>
      </c>
      <c r="G2" s="123" t="s">
        <v>77</v>
      </c>
      <c r="H2" s="123" t="s">
        <v>147</v>
      </c>
      <c r="I2" s="171" t="s">
        <v>1</v>
      </c>
      <c r="J2" s="396" t="s">
        <v>89</v>
      </c>
      <c r="K2" s="397" t="s">
        <v>380</v>
      </c>
      <c r="L2" s="137" t="s">
        <v>380</v>
      </c>
      <c r="M2" s="137" t="s">
        <v>380</v>
      </c>
      <c r="N2" s="137" t="s">
        <v>380</v>
      </c>
      <c r="O2" s="398" t="s">
        <v>380</v>
      </c>
      <c r="P2" s="109"/>
    </row>
    <row r="3" spans="1:22" s="9" customFormat="1" ht="26.25" thickBot="1" x14ac:dyDescent="0.25">
      <c r="A3" s="76">
        <v>7</v>
      </c>
      <c r="B3" s="77"/>
      <c r="C3" s="78"/>
      <c r="D3" s="79" t="s">
        <v>204</v>
      </c>
      <c r="E3" s="80"/>
      <c r="F3" s="80"/>
      <c r="G3" s="80"/>
      <c r="H3" s="80"/>
      <c r="I3" s="81"/>
      <c r="J3" s="82"/>
      <c r="K3" s="83" t="s">
        <v>15</v>
      </c>
      <c r="L3" s="83" t="s">
        <v>0</v>
      </c>
      <c r="M3" s="83" t="s">
        <v>77</v>
      </c>
      <c r="N3" s="83" t="s">
        <v>147</v>
      </c>
      <c r="O3" s="83" t="s">
        <v>1</v>
      </c>
      <c r="P3" s="84"/>
      <c r="Q3" s="61"/>
      <c r="R3" s="61"/>
      <c r="S3" s="61"/>
      <c r="T3" s="61"/>
      <c r="U3" s="61"/>
      <c r="V3" s="61"/>
    </row>
    <row r="4" spans="1:22" x14ac:dyDescent="0.2">
      <c r="A4" s="110"/>
      <c r="B4" s="399" t="s">
        <v>16</v>
      </c>
      <c r="C4" s="400"/>
      <c r="D4" s="85" t="s">
        <v>190</v>
      </c>
      <c r="E4" s="111"/>
      <c r="F4" s="401"/>
      <c r="G4" s="402"/>
      <c r="H4" s="402"/>
      <c r="I4" s="403"/>
      <c r="J4" s="404"/>
      <c r="K4" s="405">
        <f>K5+K9</f>
        <v>0</v>
      </c>
      <c r="L4" s="405">
        <f>L5+L9</f>
        <v>0</v>
      </c>
      <c r="M4" s="405">
        <f>M5+M9</f>
        <v>0</v>
      </c>
      <c r="N4" s="405">
        <f>N5+N9</f>
        <v>0</v>
      </c>
      <c r="O4" s="405">
        <f>O5+O9</f>
        <v>0</v>
      </c>
      <c r="P4" s="109"/>
    </row>
    <row r="5" spans="1:22" x14ac:dyDescent="0.2">
      <c r="A5" s="110"/>
      <c r="B5" s="399"/>
      <c r="C5" s="400"/>
      <c r="D5" s="86" t="s">
        <v>254</v>
      </c>
      <c r="E5" s="117"/>
      <c r="F5" s="406"/>
      <c r="G5" s="117"/>
      <c r="H5" s="117"/>
      <c r="I5" s="403"/>
      <c r="J5" s="268">
        <f t="shared" ref="J5:O5" si="0">J6+J7+J8</f>
        <v>0</v>
      </c>
      <c r="K5" s="189">
        <f t="shared" si="0"/>
        <v>0</v>
      </c>
      <c r="L5" s="189">
        <f t="shared" si="0"/>
        <v>0</v>
      </c>
      <c r="M5" s="189">
        <f t="shared" si="0"/>
        <v>0</v>
      </c>
      <c r="N5" s="189">
        <f t="shared" si="0"/>
        <v>0</v>
      </c>
      <c r="O5" s="189">
        <f t="shared" si="0"/>
        <v>0</v>
      </c>
      <c r="P5" s="109"/>
    </row>
    <row r="6" spans="1:22" ht="25.5" x14ac:dyDescent="0.2">
      <c r="A6" s="141"/>
      <c r="B6" s="99"/>
      <c r="C6" s="90">
        <v>1</v>
      </c>
      <c r="D6" s="72" t="s">
        <v>387</v>
      </c>
      <c r="E6" s="147">
        <v>2.5</v>
      </c>
      <c r="F6" s="407"/>
      <c r="G6" s="408"/>
      <c r="H6" s="408"/>
      <c r="I6" s="409" t="s">
        <v>56</v>
      </c>
      <c r="J6" s="97"/>
      <c r="K6" s="178">
        <f>E6*$J6/1000000</f>
        <v>0</v>
      </c>
      <c r="L6" s="98"/>
      <c r="M6" s="98"/>
      <c r="N6" s="98"/>
      <c r="O6" s="189"/>
      <c r="P6" s="109"/>
    </row>
    <row r="7" spans="1:22" ht="15.75" customHeight="1" x14ac:dyDescent="0.2">
      <c r="A7" s="141"/>
      <c r="B7" s="99"/>
      <c r="C7" s="90">
        <v>2</v>
      </c>
      <c r="D7" s="72" t="s">
        <v>255</v>
      </c>
      <c r="E7" s="408"/>
      <c r="F7" s="407"/>
      <c r="G7" s="408"/>
      <c r="H7" s="408"/>
      <c r="I7" s="409"/>
      <c r="J7" s="97"/>
      <c r="K7" s="189">
        <f>E7*$J7/1000000</f>
        <v>0</v>
      </c>
      <c r="L7" s="98"/>
      <c r="M7" s="98"/>
      <c r="N7" s="98"/>
      <c r="O7" s="178">
        <f>I7*$J7/1000000</f>
        <v>0</v>
      </c>
      <c r="P7" s="109"/>
    </row>
    <row r="8" spans="1:22" x14ac:dyDescent="0.2">
      <c r="A8" s="141"/>
      <c r="B8" s="339"/>
      <c r="C8" s="410">
        <v>3</v>
      </c>
      <c r="D8" s="66" t="s">
        <v>256</v>
      </c>
      <c r="E8" s="411"/>
      <c r="F8" s="412"/>
      <c r="G8" s="411"/>
      <c r="H8" s="411"/>
      <c r="I8" s="413"/>
      <c r="J8" s="270"/>
      <c r="K8" s="182">
        <f>E8*$J8/1000000</f>
        <v>0</v>
      </c>
      <c r="L8" s="160"/>
      <c r="M8" s="160"/>
      <c r="N8" s="160"/>
      <c r="O8" s="182">
        <f>I8*$J8/1000000</f>
        <v>0</v>
      </c>
      <c r="P8" s="109"/>
    </row>
    <row r="9" spans="1:22" x14ac:dyDescent="0.2">
      <c r="A9" s="141"/>
      <c r="B9" s="99"/>
      <c r="C9" s="90"/>
      <c r="D9" s="87" t="s">
        <v>193</v>
      </c>
      <c r="E9" s="408"/>
      <c r="F9" s="88"/>
      <c r="G9" s="267"/>
      <c r="H9" s="88"/>
      <c r="I9" s="89"/>
      <c r="J9" s="414">
        <f>J10+J11+J12+J13+J14+J15+J16+J17+J18</f>
        <v>0</v>
      </c>
      <c r="K9" s="188"/>
      <c r="L9" s="189">
        <f>L10+L11+L12+L13+L14+L15+L16+L17+L18</f>
        <v>0</v>
      </c>
      <c r="M9" s="98"/>
      <c r="N9" s="189">
        <f>N10+N11+N12+N13+N14+N15+N16+N17+N18</f>
        <v>0</v>
      </c>
      <c r="O9" s="189">
        <f>O10+O11+O12+O13+O14+O15+O16+O17+O18</f>
        <v>0</v>
      </c>
      <c r="P9" s="109"/>
    </row>
    <row r="10" spans="1:22" x14ac:dyDescent="0.2">
      <c r="A10" s="141"/>
      <c r="B10" s="99"/>
      <c r="C10" s="90">
        <v>1</v>
      </c>
      <c r="D10" s="91" t="s">
        <v>191</v>
      </c>
      <c r="E10" s="92"/>
      <c r="F10" s="93" t="s">
        <v>56</v>
      </c>
      <c r="G10" s="94"/>
      <c r="H10" s="95"/>
      <c r="I10" s="96" t="s">
        <v>56</v>
      </c>
      <c r="J10" s="97"/>
      <c r="K10" s="188"/>
      <c r="L10" s="189"/>
      <c r="M10" s="98"/>
      <c r="N10" s="189">
        <f t="shared" ref="N10:N18" si="1">H10*$J10/1000000</f>
        <v>0</v>
      </c>
      <c r="O10" s="189"/>
      <c r="P10" s="109"/>
    </row>
    <row r="11" spans="1:22" x14ac:dyDescent="0.2">
      <c r="A11" s="141"/>
      <c r="B11" s="99"/>
      <c r="C11" s="90">
        <v>2</v>
      </c>
      <c r="D11" s="91" t="s">
        <v>80</v>
      </c>
      <c r="E11" s="408"/>
      <c r="F11" s="415">
        <v>10</v>
      </c>
      <c r="G11" s="94"/>
      <c r="H11" s="95"/>
      <c r="I11" s="416"/>
      <c r="J11" s="97"/>
      <c r="K11" s="188"/>
      <c r="L11" s="189">
        <f>F11*$J11/1000000</f>
        <v>0</v>
      </c>
      <c r="M11" s="98"/>
      <c r="N11" s="189">
        <f t="shared" si="1"/>
        <v>0</v>
      </c>
      <c r="O11" s="189">
        <f>I11*$J11/1000000</f>
        <v>0</v>
      </c>
      <c r="P11" s="109"/>
    </row>
    <row r="12" spans="1:22" x14ac:dyDescent="0.2">
      <c r="A12" s="141"/>
      <c r="B12" s="99"/>
      <c r="C12" s="90">
        <v>3</v>
      </c>
      <c r="D12" s="91" t="s">
        <v>186</v>
      </c>
      <c r="E12" s="408"/>
      <c r="F12" s="417">
        <v>10</v>
      </c>
      <c r="G12" s="94"/>
      <c r="H12" s="95"/>
      <c r="I12" s="416"/>
      <c r="J12" s="97"/>
      <c r="K12" s="188"/>
      <c r="L12" s="189">
        <f>F12*$J12/1000000</f>
        <v>0</v>
      </c>
      <c r="M12" s="98"/>
      <c r="N12" s="178">
        <f t="shared" si="1"/>
        <v>0</v>
      </c>
      <c r="O12" s="189">
        <f>I12*$J12/1000000</f>
        <v>0</v>
      </c>
      <c r="P12" s="109"/>
    </row>
    <row r="13" spans="1:22" x14ac:dyDescent="0.2">
      <c r="A13" s="141"/>
      <c r="B13" s="99"/>
      <c r="C13" s="90">
        <v>4</v>
      </c>
      <c r="D13" s="91" t="s">
        <v>192</v>
      </c>
      <c r="E13" s="408"/>
      <c r="F13" s="418" t="s">
        <v>56</v>
      </c>
      <c r="G13" s="94"/>
      <c r="H13" s="95"/>
      <c r="I13" s="96" t="s">
        <v>56</v>
      </c>
      <c r="J13" s="97"/>
      <c r="K13" s="188"/>
      <c r="L13" s="189"/>
      <c r="M13" s="98"/>
      <c r="N13" s="189">
        <f t="shared" si="1"/>
        <v>0</v>
      </c>
      <c r="O13" s="189"/>
      <c r="P13" s="109"/>
    </row>
    <row r="14" spans="1:22" x14ac:dyDescent="0.2">
      <c r="A14" s="141"/>
      <c r="B14" s="99"/>
      <c r="C14" s="90">
        <v>5</v>
      </c>
      <c r="D14" s="91" t="s">
        <v>81</v>
      </c>
      <c r="E14" s="408"/>
      <c r="F14" s="415">
        <v>10</v>
      </c>
      <c r="G14" s="94"/>
      <c r="H14" s="95"/>
      <c r="I14" s="416"/>
      <c r="J14" s="97"/>
      <c r="K14" s="188"/>
      <c r="L14" s="189">
        <f>F14*$J14/1000000</f>
        <v>0</v>
      </c>
      <c r="M14" s="98"/>
      <c r="N14" s="189">
        <f t="shared" si="1"/>
        <v>0</v>
      </c>
      <c r="O14" s="189">
        <f>I14*$J14/1000000</f>
        <v>0</v>
      </c>
      <c r="P14" s="109"/>
    </row>
    <row r="15" spans="1:22" x14ac:dyDescent="0.2">
      <c r="A15" s="141"/>
      <c r="B15" s="99"/>
      <c r="C15" s="90">
        <v>6</v>
      </c>
      <c r="D15" s="72" t="s">
        <v>83</v>
      </c>
      <c r="E15" s="408"/>
      <c r="F15" s="100" t="s">
        <v>56</v>
      </c>
      <c r="G15" s="94"/>
      <c r="H15" s="95"/>
      <c r="I15" s="96" t="s">
        <v>56</v>
      </c>
      <c r="J15" s="97"/>
      <c r="K15" s="188"/>
      <c r="L15" s="189"/>
      <c r="M15" s="98"/>
      <c r="N15" s="189">
        <f t="shared" si="1"/>
        <v>0</v>
      </c>
      <c r="O15" s="189"/>
      <c r="P15" s="109"/>
    </row>
    <row r="16" spans="1:22" x14ac:dyDescent="0.2">
      <c r="A16" s="141"/>
      <c r="B16" s="99"/>
      <c r="C16" s="419">
        <v>7</v>
      </c>
      <c r="D16" s="72" t="s">
        <v>82</v>
      </c>
      <c r="E16" s="92"/>
      <c r="F16" s="100" t="s">
        <v>56</v>
      </c>
      <c r="G16" s="94"/>
      <c r="H16" s="420"/>
      <c r="I16" s="96" t="s">
        <v>56</v>
      </c>
      <c r="J16" s="97"/>
      <c r="K16" s="188"/>
      <c r="L16" s="189"/>
      <c r="M16" s="98"/>
      <c r="N16" s="189">
        <f t="shared" si="1"/>
        <v>0</v>
      </c>
      <c r="O16" s="189"/>
      <c r="P16" s="109"/>
    </row>
    <row r="17" spans="1:22" x14ac:dyDescent="0.2">
      <c r="A17" s="141"/>
      <c r="B17" s="144"/>
      <c r="C17" s="90">
        <v>8</v>
      </c>
      <c r="D17" s="72" t="s">
        <v>195</v>
      </c>
      <c r="E17" s="92"/>
      <c r="F17" s="100" t="s">
        <v>56</v>
      </c>
      <c r="G17" s="94"/>
      <c r="H17" s="101"/>
      <c r="I17" s="96"/>
      <c r="J17" s="97"/>
      <c r="K17" s="188"/>
      <c r="L17" s="189"/>
      <c r="M17" s="98"/>
      <c r="N17" s="189">
        <f t="shared" si="1"/>
        <v>0</v>
      </c>
      <c r="O17" s="189"/>
      <c r="P17" s="109"/>
    </row>
    <row r="18" spans="1:22" ht="13.5" thickBot="1" x14ac:dyDescent="0.25">
      <c r="A18" s="141"/>
      <c r="B18" s="339"/>
      <c r="C18" s="410">
        <v>9</v>
      </c>
      <c r="D18" s="66" t="s">
        <v>194</v>
      </c>
      <c r="E18" s="153"/>
      <c r="F18" s="421" t="s">
        <v>56</v>
      </c>
      <c r="G18" s="152"/>
      <c r="H18" s="422"/>
      <c r="I18" s="423" t="s">
        <v>56</v>
      </c>
      <c r="J18" s="270"/>
      <c r="K18" s="192"/>
      <c r="L18" s="190"/>
      <c r="M18" s="160"/>
      <c r="N18" s="190">
        <f t="shared" si="1"/>
        <v>0</v>
      </c>
      <c r="O18" s="190"/>
      <c r="P18" s="109"/>
    </row>
    <row r="19" spans="1:22" x14ac:dyDescent="0.2">
      <c r="A19" s="141"/>
      <c r="B19" s="99" t="s">
        <v>17</v>
      </c>
      <c r="C19" s="424"/>
      <c r="D19" s="163" t="s">
        <v>257</v>
      </c>
      <c r="E19" s="239"/>
      <c r="F19" s="239"/>
      <c r="G19" s="239"/>
      <c r="H19" s="239"/>
      <c r="I19" s="425"/>
      <c r="J19" s="102"/>
      <c r="K19" s="405">
        <f>K20</f>
        <v>0</v>
      </c>
      <c r="L19" s="405">
        <f>L20</f>
        <v>0</v>
      </c>
      <c r="M19" s="405">
        <f>M20</f>
        <v>0</v>
      </c>
      <c r="N19" s="405">
        <f>N20</f>
        <v>0</v>
      </c>
      <c r="O19" s="405">
        <f>O20</f>
        <v>0</v>
      </c>
      <c r="P19" s="109"/>
    </row>
    <row r="20" spans="1:22" x14ac:dyDescent="0.2">
      <c r="A20" s="141"/>
      <c r="B20" s="99"/>
      <c r="C20" s="90"/>
      <c r="D20" s="87" t="s">
        <v>278</v>
      </c>
      <c r="E20" s="94"/>
      <c r="F20" s="156"/>
      <c r="G20" s="120"/>
      <c r="H20" s="245"/>
      <c r="I20" s="145"/>
      <c r="J20" s="268">
        <f t="shared" ref="J20:O20" si="2">J21+J23+J24+J25</f>
        <v>0</v>
      </c>
      <c r="K20" s="189">
        <f t="shared" si="2"/>
        <v>0</v>
      </c>
      <c r="L20" s="189">
        <f t="shared" si="2"/>
        <v>0</v>
      </c>
      <c r="M20" s="189">
        <f t="shared" si="2"/>
        <v>0</v>
      </c>
      <c r="N20" s="189">
        <f t="shared" si="2"/>
        <v>0</v>
      </c>
      <c r="O20" s="189">
        <f t="shared" si="2"/>
        <v>0</v>
      </c>
      <c r="P20" s="109"/>
    </row>
    <row r="21" spans="1:22" s="5" customFormat="1" x14ac:dyDescent="0.2">
      <c r="A21" s="103"/>
      <c r="B21" s="71"/>
      <c r="C21" s="191">
        <v>1</v>
      </c>
      <c r="D21" s="72" t="s">
        <v>201</v>
      </c>
      <c r="E21" s="94"/>
      <c r="F21" s="94" t="s">
        <v>56</v>
      </c>
      <c r="G21" s="94" t="s">
        <v>56</v>
      </c>
      <c r="H21" s="120" t="s">
        <v>56</v>
      </c>
      <c r="I21" s="175"/>
      <c r="J21" s="102"/>
      <c r="K21" s="188"/>
      <c r="L21" s="188"/>
      <c r="M21" s="188"/>
      <c r="N21" s="188"/>
      <c r="O21" s="188">
        <f>I21*$J21/1000000</f>
        <v>0</v>
      </c>
      <c r="P21" s="104"/>
      <c r="Q21" s="59"/>
      <c r="R21" s="59"/>
      <c r="S21" s="59"/>
      <c r="T21" s="59"/>
      <c r="U21" s="59"/>
      <c r="V21" s="59"/>
    </row>
    <row r="22" spans="1:22" x14ac:dyDescent="0.2">
      <c r="A22" s="141"/>
      <c r="B22" s="99"/>
      <c r="C22" s="90">
        <v>2</v>
      </c>
      <c r="D22" s="72" t="s">
        <v>258</v>
      </c>
      <c r="E22" s="120"/>
      <c r="F22" s="120"/>
      <c r="G22" s="120"/>
      <c r="H22" s="245"/>
      <c r="I22" s="145"/>
      <c r="J22" s="102"/>
      <c r="K22" s="188"/>
      <c r="L22" s="188"/>
      <c r="M22" s="188"/>
      <c r="N22" s="188"/>
      <c r="O22" s="188"/>
      <c r="P22" s="109"/>
    </row>
    <row r="23" spans="1:22" x14ac:dyDescent="0.2">
      <c r="A23" s="141"/>
      <c r="B23" s="99"/>
      <c r="C23" s="90" t="s">
        <v>259</v>
      </c>
      <c r="D23" s="72" t="s">
        <v>262</v>
      </c>
      <c r="E23" s="94"/>
      <c r="F23" s="94"/>
      <c r="G23" s="94" t="s">
        <v>56</v>
      </c>
      <c r="H23" s="426" t="s">
        <v>56</v>
      </c>
      <c r="I23" s="145"/>
      <c r="J23" s="102"/>
      <c r="K23" s="188"/>
      <c r="L23" s="189">
        <f>F23*J23/1000000</f>
        <v>0</v>
      </c>
      <c r="M23" s="188"/>
      <c r="N23" s="188"/>
      <c r="O23" s="189">
        <f>I23*$J23/1000000</f>
        <v>0</v>
      </c>
      <c r="P23" s="109"/>
    </row>
    <row r="24" spans="1:22" x14ac:dyDescent="0.2">
      <c r="A24" s="141"/>
      <c r="B24" s="99"/>
      <c r="C24" s="90" t="s">
        <v>260</v>
      </c>
      <c r="D24" s="72" t="s">
        <v>263</v>
      </c>
      <c r="E24" s="94"/>
      <c r="F24" s="94"/>
      <c r="G24" s="94" t="s">
        <v>56</v>
      </c>
      <c r="H24" s="426" t="s">
        <v>56</v>
      </c>
      <c r="I24" s="145"/>
      <c r="J24" s="102"/>
      <c r="K24" s="188"/>
      <c r="L24" s="189">
        <f>F24*J24/1000000</f>
        <v>0</v>
      </c>
      <c r="M24" s="188"/>
      <c r="N24" s="188"/>
      <c r="O24" s="189">
        <f>I24*$J24/1000000</f>
        <v>0</v>
      </c>
      <c r="P24" s="109"/>
    </row>
    <row r="25" spans="1:22" ht="13.5" thickBot="1" x14ac:dyDescent="0.25">
      <c r="A25" s="141"/>
      <c r="B25" s="427"/>
      <c r="C25" s="410" t="s">
        <v>261</v>
      </c>
      <c r="D25" s="66" t="s">
        <v>264</v>
      </c>
      <c r="E25" s="152"/>
      <c r="F25" s="157"/>
      <c r="G25" s="152" t="s">
        <v>56</v>
      </c>
      <c r="H25" s="157" t="s">
        <v>56</v>
      </c>
      <c r="I25" s="154"/>
      <c r="J25" s="105"/>
      <c r="K25" s="192"/>
      <c r="L25" s="189">
        <f>F25*J25/1000000</f>
        <v>0</v>
      </c>
      <c r="M25" s="192"/>
      <c r="N25" s="192"/>
      <c r="O25" s="189">
        <f>I25*$J25/1000000</f>
        <v>0</v>
      </c>
      <c r="P25" s="109"/>
    </row>
    <row r="26" spans="1:22" x14ac:dyDescent="0.2">
      <c r="A26" s="141"/>
      <c r="B26" s="99" t="s">
        <v>18</v>
      </c>
      <c r="C26" s="90"/>
      <c r="D26" s="163" t="s">
        <v>265</v>
      </c>
      <c r="E26" s="239"/>
      <c r="F26" s="156"/>
      <c r="G26" s="94"/>
      <c r="H26" s="156"/>
      <c r="I26" s="145"/>
      <c r="J26" s="102"/>
      <c r="K26" s="405">
        <f>K27+K31+K35+K45</f>
        <v>0</v>
      </c>
      <c r="L26" s="405">
        <f>L27+L31+L35+L45</f>
        <v>0</v>
      </c>
      <c r="M26" s="405">
        <f>M27+M31+M35+M45</f>
        <v>0</v>
      </c>
      <c r="N26" s="405">
        <f>N27+N31+N35+N45</f>
        <v>0</v>
      </c>
      <c r="O26" s="405">
        <f>O27+O31+O35+O45</f>
        <v>0</v>
      </c>
      <c r="P26" s="109"/>
    </row>
    <row r="27" spans="1:22" ht="25.5" x14ac:dyDescent="0.2">
      <c r="A27" s="141"/>
      <c r="B27" s="99"/>
      <c r="C27" s="90"/>
      <c r="D27" s="87" t="s">
        <v>358</v>
      </c>
      <c r="E27" s="147"/>
      <c r="F27" s="156"/>
      <c r="G27" s="94"/>
      <c r="H27" s="156"/>
      <c r="I27" s="145"/>
      <c r="J27" s="268">
        <f t="shared" ref="J27:O27" si="3">J28+J29+J30</f>
        <v>0</v>
      </c>
      <c r="K27" s="189">
        <f t="shared" si="3"/>
        <v>0</v>
      </c>
      <c r="L27" s="189">
        <f t="shared" si="3"/>
        <v>0</v>
      </c>
      <c r="M27" s="189">
        <f t="shared" si="3"/>
        <v>0</v>
      </c>
      <c r="N27" s="189">
        <f t="shared" si="3"/>
        <v>0</v>
      </c>
      <c r="O27" s="189">
        <f t="shared" si="3"/>
        <v>0</v>
      </c>
      <c r="P27" s="109"/>
    </row>
    <row r="28" spans="1:22" x14ac:dyDescent="0.2">
      <c r="A28" s="141"/>
      <c r="B28" s="99"/>
      <c r="C28" s="90">
        <v>1</v>
      </c>
      <c r="D28" s="72" t="s">
        <v>262</v>
      </c>
      <c r="E28" s="91"/>
      <c r="F28" s="156"/>
      <c r="G28" s="94"/>
      <c r="H28" s="156"/>
      <c r="I28" s="145"/>
      <c r="J28" s="102"/>
      <c r="K28" s="189">
        <f>E28*$J28/1000000</f>
        <v>0</v>
      </c>
      <c r="L28" s="195"/>
      <c r="M28" s="195"/>
      <c r="N28" s="195"/>
      <c r="O28" s="195"/>
      <c r="P28" s="109"/>
    </row>
    <row r="29" spans="1:22" x14ac:dyDescent="0.2">
      <c r="A29" s="141"/>
      <c r="B29" s="99"/>
      <c r="C29" s="90">
        <v>2</v>
      </c>
      <c r="D29" s="72" t="s">
        <v>263</v>
      </c>
      <c r="E29" s="91"/>
      <c r="F29" s="156"/>
      <c r="G29" s="94"/>
      <c r="H29" s="156"/>
      <c r="I29" s="145"/>
      <c r="J29" s="102"/>
      <c r="K29" s="189">
        <f>E29*$J29/1000000</f>
        <v>0</v>
      </c>
      <c r="L29" s="195"/>
      <c r="M29" s="195"/>
      <c r="N29" s="195"/>
      <c r="O29" s="195"/>
      <c r="P29" s="109"/>
    </row>
    <row r="30" spans="1:22" x14ac:dyDescent="0.2">
      <c r="A30" s="141"/>
      <c r="B30" s="99"/>
      <c r="C30" s="90">
        <v>3</v>
      </c>
      <c r="D30" s="72" t="s">
        <v>264</v>
      </c>
      <c r="E30" s="91"/>
      <c r="F30" s="156"/>
      <c r="G30" s="94"/>
      <c r="H30" s="156"/>
      <c r="I30" s="145"/>
      <c r="J30" s="102"/>
      <c r="K30" s="189">
        <f>E30*$J30/1000000</f>
        <v>0</v>
      </c>
      <c r="L30" s="195"/>
      <c r="M30" s="195"/>
      <c r="N30" s="195"/>
      <c r="O30" s="195"/>
      <c r="P30" s="109"/>
    </row>
    <row r="31" spans="1:22" ht="38.25" x14ac:dyDescent="0.2">
      <c r="A31" s="141"/>
      <c r="B31" s="99"/>
      <c r="C31" s="90"/>
      <c r="D31" s="87" t="s">
        <v>369</v>
      </c>
      <c r="E31" s="91"/>
      <c r="F31" s="156"/>
      <c r="G31" s="94"/>
      <c r="H31" s="156"/>
      <c r="I31" s="145"/>
      <c r="J31" s="268">
        <f t="shared" ref="J31:O31" si="4">J32+J33+J34</f>
        <v>0</v>
      </c>
      <c r="K31" s="189">
        <f t="shared" si="4"/>
        <v>0</v>
      </c>
      <c r="L31" s="189">
        <f t="shared" si="4"/>
        <v>0</v>
      </c>
      <c r="M31" s="189">
        <f t="shared" si="4"/>
        <v>0</v>
      </c>
      <c r="N31" s="189">
        <f t="shared" si="4"/>
        <v>0</v>
      </c>
      <c r="O31" s="189">
        <f t="shared" si="4"/>
        <v>0</v>
      </c>
      <c r="P31" s="109"/>
    </row>
    <row r="32" spans="1:22" x14ac:dyDescent="0.2">
      <c r="A32" s="141"/>
      <c r="B32" s="99"/>
      <c r="C32" s="90">
        <v>1</v>
      </c>
      <c r="D32" s="72" t="s">
        <v>262</v>
      </c>
      <c r="E32" s="91"/>
      <c r="F32" s="156"/>
      <c r="G32" s="94"/>
      <c r="H32" s="156"/>
      <c r="I32" s="145"/>
      <c r="J32" s="102"/>
      <c r="K32" s="189"/>
      <c r="L32" s="195"/>
      <c r="M32" s="195"/>
      <c r="N32" s="195"/>
      <c r="O32" s="189">
        <f>I32*$J32/1000000</f>
        <v>0</v>
      </c>
      <c r="P32" s="109"/>
    </row>
    <row r="33" spans="1:22" x14ac:dyDescent="0.2">
      <c r="A33" s="141"/>
      <c r="B33" s="99"/>
      <c r="C33" s="90">
        <v>2</v>
      </c>
      <c r="D33" s="72" t="s">
        <v>263</v>
      </c>
      <c r="E33" s="91"/>
      <c r="F33" s="156"/>
      <c r="G33" s="94"/>
      <c r="H33" s="156"/>
      <c r="I33" s="145"/>
      <c r="J33" s="102"/>
      <c r="K33" s="189"/>
      <c r="L33" s="195"/>
      <c r="M33" s="195"/>
      <c r="N33" s="195"/>
      <c r="O33" s="189">
        <f>I33*$J33/1000000</f>
        <v>0</v>
      </c>
      <c r="P33" s="109"/>
    </row>
    <row r="34" spans="1:22" x14ac:dyDescent="0.2">
      <c r="A34" s="141"/>
      <c r="B34" s="99"/>
      <c r="C34" s="90">
        <v>3</v>
      </c>
      <c r="D34" s="72" t="s">
        <v>361</v>
      </c>
      <c r="E34" s="91"/>
      <c r="F34" s="156"/>
      <c r="G34" s="94"/>
      <c r="H34" s="156"/>
      <c r="I34" s="145"/>
      <c r="J34" s="102"/>
      <c r="K34" s="189"/>
      <c r="L34" s="195"/>
      <c r="M34" s="195"/>
      <c r="N34" s="195"/>
      <c r="O34" s="189">
        <f>I34*$J34/1000000</f>
        <v>0</v>
      </c>
      <c r="P34" s="109"/>
    </row>
    <row r="35" spans="1:22" ht="25.5" x14ac:dyDescent="0.2">
      <c r="A35" s="141"/>
      <c r="B35" s="428"/>
      <c r="C35" s="424"/>
      <c r="D35" s="87" t="s">
        <v>357</v>
      </c>
      <c r="E35" s="94"/>
      <c r="F35" s="94"/>
      <c r="G35" s="94"/>
      <c r="H35" s="94"/>
      <c r="I35" s="145"/>
      <c r="J35" s="268">
        <f t="shared" ref="J35:O35" si="5">J37+J38+J40+J41+J43+J44</f>
        <v>0</v>
      </c>
      <c r="K35" s="189">
        <f t="shared" si="5"/>
        <v>0</v>
      </c>
      <c r="L35" s="189">
        <f t="shared" si="5"/>
        <v>0</v>
      </c>
      <c r="M35" s="189">
        <f t="shared" si="5"/>
        <v>0</v>
      </c>
      <c r="N35" s="189">
        <f t="shared" si="5"/>
        <v>0</v>
      </c>
      <c r="O35" s="189">
        <f t="shared" si="5"/>
        <v>0</v>
      </c>
      <c r="P35" s="109"/>
    </row>
    <row r="36" spans="1:22" x14ac:dyDescent="0.2">
      <c r="A36" s="141"/>
      <c r="B36" s="99"/>
      <c r="C36" s="90">
        <v>1</v>
      </c>
      <c r="D36" s="72" t="s">
        <v>262</v>
      </c>
      <c r="E36" s="94"/>
      <c r="F36" s="156"/>
      <c r="G36" s="94"/>
      <c r="H36" s="426"/>
      <c r="I36" s="145"/>
      <c r="J36" s="102"/>
      <c r="K36" s="188"/>
      <c r="L36" s="98"/>
      <c r="M36" s="98"/>
      <c r="N36" s="98"/>
      <c r="O36" s="98"/>
      <c r="P36" s="109"/>
    </row>
    <row r="37" spans="1:22" s="5" customFormat="1" x14ac:dyDescent="0.2">
      <c r="A37" s="103"/>
      <c r="B37" s="71"/>
      <c r="C37" s="191" t="s">
        <v>266</v>
      </c>
      <c r="D37" s="72" t="s">
        <v>268</v>
      </c>
      <c r="E37" s="91"/>
      <c r="F37" s="199"/>
      <c r="G37" s="91" t="s">
        <v>68</v>
      </c>
      <c r="H37" s="213"/>
      <c r="I37" s="175"/>
      <c r="J37" s="102"/>
      <c r="K37" s="189"/>
      <c r="L37" s="189">
        <f>F37*$J37/1000000</f>
        <v>0</v>
      </c>
      <c r="M37" s="207"/>
      <c r="N37" s="189">
        <f>H37*$J37/1000000</f>
        <v>0</v>
      </c>
      <c r="O37" s="189">
        <f>I37*$J37/1000000</f>
        <v>0</v>
      </c>
      <c r="P37" s="104"/>
      <c r="Q37" s="59"/>
      <c r="R37" s="59"/>
      <c r="S37" s="59"/>
      <c r="T37" s="59"/>
      <c r="U37" s="59"/>
      <c r="V37" s="59"/>
    </row>
    <row r="38" spans="1:22" s="5" customFormat="1" x14ac:dyDescent="0.2">
      <c r="A38" s="103"/>
      <c r="B38" s="71"/>
      <c r="C38" s="191" t="s">
        <v>267</v>
      </c>
      <c r="D38" s="72" t="s">
        <v>269</v>
      </c>
      <c r="E38" s="91"/>
      <c r="F38" s="199"/>
      <c r="G38" s="91" t="s">
        <v>68</v>
      </c>
      <c r="H38" s="213"/>
      <c r="I38" s="175"/>
      <c r="J38" s="102"/>
      <c r="K38" s="189"/>
      <c r="L38" s="189">
        <f>F38*$J38/1000000</f>
        <v>0</v>
      </c>
      <c r="M38" s="207"/>
      <c r="N38" s="189">
        <f>H38*$J38/1000000</f>
        <v>0</v>
      </c>
      <c r="O38" s="189">
        <f>I38*$J38/1000000</f>
        <v>0</v>
      </c>
      <c r="P38" s="104"/>
      <c r="Q38" s="59"/>
      <c r="R38" s="59"/>
      <c r="S38" s="59"/>
      <c r="T38" s="59"/>
      <c r="U38" s="59"/>
      <c r="V38" s="59"/>
    </row>
    <row r="39" spans="1:22" s="5" customFormat="1" x14ac:dyDescent="0.2">
      <c r="A39" s="103"/>
      <c r="B39" s="71"/>
      <c r="C39" s="90">
        <v>2</v>
      </c>
      <c r="D39" s="72" t="s">
        <v>263</v>
      </c>
      <c r="E39" s="91"/>
      <c r="F39" s="199"/>
      <c r="G39" s="91"/>
      <c r="H39" s="213"/>
      <c r="I39" s="175"/>
      <c r="J39" s="102"/>
      <c r="K39" s="180"/>
      <c r="L39" s="180"/>
      <c r="M39" s="207"/>
      <c r="N39" s="180"/>
      <c r="O39" s="180"/>
      <c r="P39" s="104"/>
      <c r="Q39" s="59"/>
      <c r="R39" s="59"/>
      <c r="S39" s="59"/>
      <c r="T39" s="59"/>
      <c r="U39" s="59"/>
      <c r="V39" s="59"/>
    </row>
    <row r="40" spans="1:22" s="5" customFormat="1" x14ac:dyDescent="0.2">
      <c r="A40" s="103"/>
      <c r="B40" s="71"/>
      <c r="C40" s="191" t="s">
        <v>259</v>
      </c>
      <c r="D40" s="72" t="s">
        <v>268</v>
      </c>
      <c r="E40" s="91"/>
      <c r="F40" s="199"/>
      <c r="G40" s="91" t="s">
        <v>68</v>
      </c>
      <c r="H40" s="213"/>
      <c r="I40" s="175"/>
      <c r="J40" s="102"/>
      <c r="K40" s="189"/>
      <c r="L40" s="189">
        <f t="shared" ref="L40:O41" si="6">F40*$J40/1000000</f>
        <v>0</v>
      </c>
      <c r="M40" s="207"/>
      <c r="N40" s="189">
        <f t="shared" si="6"/>
        <v>0</v>
      </c>
      <c r="O40" s="189">
        <f t="shared" si="6"/>
        <v>0</v>
      </c>
      <c r="P40" s="104"/>
      <c r="Q40" s="59"/>
      <c r="R40" s="59"/>
      <c r="S40" s="59"/>
      <c r="T40" s="59"/>
      <c r="U40" s="59"/>
      <c r="V40" s="59"/>
    </row>
    <row r="41" spans="1:22" s="5" customFormat="1" x14ac:dyDescent="0.2">
      <c r="A41" s="103"/>
      <c r="B41" s="71"/>
      <c r="C41" s="191" t="s">
        <v>260</v>
      </c>
      <c r="D41" s="72" t="s">
        <v>269</v>
      </c>
      <c r="E41" s="91"/>
      <c r="F41" s="199"/>
      <c r="G41" s="91" t="s">
        <v>68</v>
      </c>
      <c r="H41" s="213"/>
      <c r="I41" s="175"/>
      <c r="J41" s="102"/>
      <c r="K41" s="189"/>
      <c r="L41" s="189">
        <f t="shared" si="6"/>
        <v>0</v>
      </c>
      <c r="M41" s="207"/>
      <c r="N41" s="189">
        <f t="shared" si="6"/>
        <v>0</v>
      </c>
      <c r="O41" s="189">
        <f t="shared" si="6"/>
        <v>0</v>
      </c>
      <c r="P41" s="104"/>
      <c r="Q41" s="59"/>
      <c r="R41" s="59"/>
      <c r="S41" s="59"/>
      <c r="T41" s="59"/>
      <c r="U41" s="59"/>
      <c r="V41" s="59"/>
    </row>
    <row r="42" spans="1:22" s="5" customFormat="1" x14ac:dyDescent="0.2">
      <c r="A42" s="103"/>
      <c r="B42" s="71"/>
      <c r="C42" s="90">
        <v>3</v>
      </c>
      <c r="D42" s="72" t="s">
        <v>361</v>
      </c>
      <c r="E42" s="91"/>
      <c r="F42" s="199"/>
      <c r="G42" s="91"/>
      <c r="H42" s="213"/>
      <c r="I42" s="175"/>
      <c r="J42" s="102"/>
      <c r="K42" s="180"/>
      <c r="L42" s="180"/>
      <c r="M42" s="207"/>
      <c r="N42" s="178"/>
      <c r="O42" s="180"/>
      <c r="P42" s="104"/>
      <c r="Q42" s="59"/>
      <c r="R42" s="59"/>
      <c r="S42" s="59"/>
      <c r="T42" s="59"/>
      <c r="U42" s="59"/>
      <c r="V42" s="59"/>
    </row>
    <row r="43" spans="1:22" s="5" customFormat="1" x14ac:dyDescent="0.2">
      <c r="A43" s="103"/>
      <c r="B43" s="71"/>
      <c r="C43" s="191" t="s">
        <v>270</v>
      </c>
      <c r="D43" s="72" t="s">
        <v>268</v>
      </c>
      <c r="E43" s="91"/>
      <c r="F43" s="50">
        <v>10</v>
      </c>
      <c r="G43" s="91" t="s">
        <v>68</v>
      </c>
      <c r="H43" s="213" t="s">
        <v>56</v>
      </c>
      <c r="I43" s="175"/>
      <c r="J43" s="102"/>
      <c r="K43" s="189"/>
      <c r="L43" s="189">
        <f t="shared" ref="L43:O44" si="7">F43*$J43/1000000</f>
        <v>0</v>
      </c>
      <c r="M43" s="207"/>
      <c r="N43" s="178"/>
      <c r="O43" s="189">
        <f t="shared" si="7"/>
        <v>0</v>
      </c>
      <c r="P43" s="104"/>
      <c r="Q43" s="59"/>
      <c r="R43" s="59"/>
      <c r="S43" s="59"/>
      <c r="T43" s="59"/>
      <c r="U43" s="59"/>
      <c r="V43" s="59"/>
    </row>
    <row r="44" spans="1:22" s="5" customFormat="1" x14ac:dyDescent="0.2">
      <c r="A44" s="103"/>
      <c r="B44" s="71"/>
      <c r="C44" s="191" t="s">
        <v>271</v>
      </c>
      <c r="D44" s="72" t="s">
        <v>269</v>
      </c>
      <c r="E44" s="91"/>
      <c r="F44" s="199"/>
      <c r="G44" s="91" t="s">
        <v>68</v>
      </c>
      <c r="H44" s="213" t="s">
        <v>56</v>
      </c>
      <c r="I44" s="175"/>
      <c r="J44" s="102"/>
      <c r="K44" s="189"/>
      <c r="L44" s="189">
        <f t="shared" si="7"/>
        <v>0</v>
      </c>
      <c r="M44" s="207"/>
      <c r="N44" s="178"/>
      <c r="O44" s="189">
        <f t="shared" si="7"/>
        <v>0</v>
      </c>
      <c r="P44" s="104"/>
      <c r="Q44" s="59"/>
      <c r="R44" s="59"/>
      <c r="S44" s="59"/>
      <c r="T44" s="59"/>
      <c r="U44" s="59"/>
      <c r="V44" s="59"/>
    </row>
    <row r="45" spans="1:22" s="5" customFormat="1" x14ac:dyDescent="0.2">
      <c r="A45" s="103"/>
      <c r="B45" s="71"/>
      <c r="C45" s="191"/>
      <c r="D45" s="87" t="s">
        <v>279</v>
      </c>
      <c r="E45" s="91"/>
      <c r="F45" s="199"/>
      <c r="G45" s="91"/>
      <c r="H45" s="213"/>
      <c r="I45" s="175"/>
      <c r="J45" s="268">
        <f t="shared" ref="J45:O45" si="8">J46+J47+J48</f>
        <v>0</v>
      </c>
      <c r="K45" s="189">
        <f t="shared" si="8"/>
        <v>0</v>
      </c>
      <c r="L45" s="189">
        <f t="shared" si="8"/>
        <v>0</v>
      </c>
      <c r="M45" s="189">
        <f t="shared" si="8"/>
        <v>0</v>
      </c>
      <c r="N45" s="189">
        <f t="shared" si="8"/>
        <v>0</v>
      </c>
      <c r="O45" s="189">
        <f t="shared" si="8"/>
        <v>0</v>
      </c>
      <c r="P45" s="104"/>
      <c r="Q45" s="59"/>
      <c r="R45" s="59"/>
      <c r="S45" s="59"/>
      <c r="T45" s="59"/>
      <c r="U45" s="59"/>
      <c r="V45" s="59"/>
    </row>
    <row r="46" spans="1:22" s="5" customFormat="1" x14ac:dyDescent="0.2">
      <c r="A46" s="103"/>
      <c r="B46" s="71"/>
      <c r="C46" s="90">
        <v>1</v>
      </c>
      <c r="D46" s="72" t="s">
        <v>262</v>
      </c>
      <c r="E46" s="91"/>
      <c r="F46" s="199"/>
      <c r="G46" s="91" t="s">
        <v>68</v>
      </c>
      <c r="H46" s="213" t="s">
        <v>56</v>
      </c>
      <c r="I46" s="175"/>
      <c r="J46" s="102"/>
      <c r="K46" s="189">
        <f t="shared" ref="K46:L48" si="9">E46*$J46/1000000</f>
        <v>0</v>
      </c>
      <c r="L46" s="189">
        <f t="shared" si="9"/>
        <v>0</v>
      </c>
      <c r="M46" s="207"/>
      <c r="N46" s="178"/>
      <c r="O46" s="189">
        <f>I46*$J46/1000000</f>
        <v>0</v>
      </c>
      <c r="P46" s="104"/>
      <c r="Q46" s="59"/>
      <c r="R46" s="59"/>
      <c r="S46" s="59"/>
      <c r="T46" s="59"/>
      <c r="U46" s="59"/>
      <c r="V46" s="59"/>
    </row>
    <row r="47" spans="1:22" s="5" customFormat="1" x14ac:dyDescent="0.2">
      <c r="A47" s="103"/>
      <c r="B47" s="71"/>
      <c r="C47" s="90">
        <v>2</v>
      </c>
      <c r="D47" s="72" t="s">
        <v>263</v>
      </c>
      <c r="E47" s="91"/>
      <c r="F47" s="199"/>
      <c r="G47" s="91" t="s">
        <v>68</v>
      </c>
      <c r="H47" s="213" t="s">
        <v>56</v>
      </c>
      <c r="I47" s="175"/>
      <c r="J47" s="102"/>
      <c r="K47" s="189">
        <f t="shared" si="9"/>
        <v>0</v>
      </c>
      <c r="L47" s="189">
        <f t="shared" si="9"/>
        <v>0</v>
      </c>
      <c r="M47" s="207"/>
      <c r="N47" s="178"/>
      <c r="O47" s="189">
        <f>I47*$J47/1000000</f>
        <v>0</v>
      </c>
      <c r="P47" s="104"/>
      <c r="Q47" s="59"/>
      <c r="R47" s="59"/>
      <c r="S47" s="59"/>
      <c r="T47" s="59"/>
      <c r="U47" s="59"/>
      <c r="V47" s="59"/>
    </row>
    <row r="48" spans="1:22" ht="13.5" thickBot="1" x14ac:dyDescent="0.25">
      <c r="A48" s="141"/>
      <c r="B48" s="427"/>
      <c r="C48" s="429">
        <v>3</v>
      </c>
      <c r="D48" s="67" t="s">
        <v>361</v>
      </c>
      <c r="E48" s="366"/>
      <c r="F48" s="157"/>
      <c r="G48" s="152" t="s">
        <v>68</v>
      </c>
      <c r="H48" s="430" t="s">
        <v>68</v>
      </c>
      <c r="I48" s="154"/>
      <c r="J48" s="270"/>
      <c r="K48" s="190">
        <f t="shared" si="9"/>
        <v>0</v>
      </c>
      <c r="L48" s="190">
        <f t="shared" si="9"/>
        <v>0</v>
      </c>
      <c r="M48" s="160"/>
      <c r="N48" s="190"/>
      <c r="O48" s="190">
        <f>I48*$J48/1000000</f>
        <v>0</v>
      </c>
      <c r="P48" s="109"/>
    </row>
    <row r="49" spans="1:22" x14ac:dyDescent="0.2">
      <c r="A49" s="141"/>
      <c r="B49" s="99" t="s">
        <v>19</v>
      </c>
      <c r="C49" s="90"/>
      <c r="D49" s="210" t="s">
        <v>281</v>
      </c>
      <c r="E49" s="239"/>
      <c r="F49" s="239"/>
      <c r="G49" s="239"/>
      <c r="H49" s="239"/>
      <c r="I49" s="425"/>
      <c r="J49" s="102"/>
      <c r="K49" s="405">
        <f>K50+K52+K57+K60+K63+K66+K70+K74+K78+K83+K86+K90</f>
        <v>0</v>
      </c>
      <c r="L49" s="405">
        <f>L50+L52+L57+L60+L63+L66+L70+L74+L78+L83+L86+L90</f>
        <v>0</v>
      </c>
      <c r="M49" s="405">
        <f>M50+M52+M57+M60+M63+M66+M70+M74+M78+M83+M86+M90</f>
        <v>0</v>
      </c>
      <c r="N49" s="405">
        <f>N50+N52+N57+N60+N63+N66+N70+N74+N78+N83+N86+N90</f>
        <v>0</v>
      </c>
      <c r="O49" s="405">
        <f>O50+O52+O57+O60+O63+O66+O70+O74+O78+O83+O86+O90</f>
        <v>0</v>
      </c>
      <c r="P49" s="109"/>
    </row>
    <row r="50" spans="1:22" x14ac:dyDescent="0.2">
      <c r="A50" s="141"/>
      <c r="B50" s="99"/>
      <c r="C50" s="90"/>
      <c r="D50" s="214" t="s">
        <v>200</v>
      </c>
      <c r="E50" s="147"/>
      <c r="F50" s="431"/>
      <c r="G50" s="147"/>
      <c r="H50" s="431"/>
      <c r="I50" s="428"/>
      <c r="J50" s="208">
        <f t="shared" ref="J50:O50" si="10">J51</f>
        <v>0</v>
      </c>
      <c r="K50" s="189">
        <f t="shared" si="10"/>
        <v>0</v>
      </c>
      <c r="L50" s="189">
        <f t="shared" si="10"/>
        <v>0</v>
      </c>
      <c r="M50" s="189">
        <f t="shared" si="10"/>
        <v>0</v>
      </c>
      <c r="N50" s="189">
        <f t="shared" si="10"/>
        <v>0</v>
      </c>
      <c r="O50" s="189">
        <f t="shared" si="10"/>
        <v>0</v>
      </c>
      <c r="P50" s="109"/>
    </row>
    <row r="51" spans="1:22" x14ac:dyDescent="0.2">
      <c r="A51" s="141"/>
      <c r="B51" s="99"/>
      <c r="C51" s="410">
        <v>1</v>
      </c>
      <c r="D51" s="67" t="s">
        <v>272</v>
      </c>
      <c r="E51" s="152"/>
      <c r="F51" s="157" t="s">
        <v>56</v>
      </c>
      <c r="G51" s="152" t="s">
        <v>68</v>
      </c>
      <c r="H51" s="432">
        <v>10000</v>
      </c>
      <c r="I51" s="154" t="s">
        <v>56</v>
      </c>
      <c r="J51" s="270"/>
      <c r="K51" s="192"/>
      <c r="L51" s="160"/>
      <c r="M51" s="160"/>
      <c r="N51" s="190">
        <f>H51*$J51/1000000</f>
        <v>0</v>
      </c>
      <c r="O51" s="160"/>
      <c r="P51" s="109"/>
    </row>
    <row r="52" spans="1:22" x14ac:dyDescent="0.2">
      <c r="A52" s="141"/>
      <c r="B52" s="99"/>
      <c r="C52" s="90"/>
      <c r="D52" s="214" t="s">
        <v>273</v>
      </c>
      <c r="E52" s="94"/>
      <c r="F52" s="156"/>
      <c r="G52" s="94"/>
      <c r="H52" s="156"/>
      <c r="I52" s="145"/>
      <c r="J52" s="268">
        <f t="shared" ref="J52:O52" si="11">J53+J54+J55+J56</f>
        <v>0</v>
      </c>
      <c r="K52" s="189">
        <f t="shared" si="11"/>
        <v>0</v>
      </c>
      <c r="L52" s="189">
        <f t="shared" si="11"/>
        <v>0</v>
      </c>
      <c r="M52" s="189">
        <f t="shared" si="11"/>
        <v>0</v>
      </c>
      <c r="N52" s="189">
        <f t="shared" si="11"/>
        <v>0</v>
      </c>
      <c r="O52" s="189">
        <f t="shared" si="11"/>
        <v>0</v>
      </c>
      <c r="P52" s="109"/>
    </row>
    <row r="53" spans="1:22" x14ac:dyDescent="0.2">
      <c r="A53" s="141"/>
      <c r="B53" s="99"/>
      <c r="C53" s="90">
        <v>1</v>
      </c>
      <c r="D53" s="91" t="s">
        <v>274</v>
      </c>
      <c r="E53" s="94"/>
      <c r="F53" s="156"/>
      <c r="G53" s="94"/>
      <c r="H53" s="426"/>
      <c r="I53" s="145"/>
      <c r="J53" s="209"/>
      <c r="K53" s="184"/>
      <c r="L53" s="184"/>
      <c r="M53" s="184"/>
      <c r="N53" s="189">
        <f>H53*$J53/1000000</f>
        <v>0</v>
      </c>
      <c r="O53" s="184"/>
      <c r="P53" s="109"/>
    </row>
    <row r="54" spans="1:22" x14ac:dyDescent="0.2">
      <c r="A54" s="141"/>
      <c r="B54" s="99"/>
      <c r="C54" s="90">
        <v>2</v>
      </c>
      <c r="D54" s="91" t="s">
        <v>275</v>
      </c>
      <c r="E54" s="94"/>
      <c r="F54" s="156"/>
      <c r="G54" s="94"/>
      <c r="H54" s="265"/>
      <c r="I54" s="266"/>
      <c r="J54" s="97"/>
      <c r="K54" s="188"/>
      <c r="L54" s="98"/>
      <c r="M54" s="184"/>
      <c r="N54" s="189">
        <f>H54*$J54/1000000</f>
        <v>0</v>
      </c>
      <c r="O54" s="98"/>
      <c r="P54" s="109"/>
    </row>
    <row r="55" spans="1:22" s="5" customFormat="1" x14ac:dyDescent="0.2">
      <c r="A55" s="103"/>
      <c r="B55" s="71"/>
      <c r="C55" s="191">
        <v>3</v>
      </c>
      <c r="D55" s="91" t="s">
        <v>276</v>
      </c>
      <c r="E55" s="91"/>
      <c r="F55" s="199"/>
      <c r="G55" s="91"/>
      <c r="H55" s="265"/>
      <c r="I55" s="215"/>
      <c r="J55" s="209"/>
      <c r="K55" s="184"/>
      <c r="L55" s="184"/>
      <c r="M55" s="184"/>
      <c r="N55" s="189">
        <f>H55*$J55/1000000</f>
        <v>0</v>
      </c>
      <c r="O55" s="184"/>
      <c r="P55" s="104"/>
      <c r="Q55" s="59"/>
      <c r="R55" s="59"/>
      <c r="S55" s="59"/>
      <c r="T55" s="59"/>
      <c r="U55" s="59"/>
      <c r="V55" s="59"/>
    </row>
    <row r="56" spans="1:22" x14ac:dyDescent="0.2">
      <c r="A56" s="141"/>
      <c r="B56" s="99"/>
      <c r="C56" s="410">
        <v>4</v>
      </c>
      <c r="D56" s="67" t="s">
        <v>277</v>
      </c>
      <c r="E56" s="36"/>
      <c r="F56" s="157"/>
      <c r="G56" s="152"/>
      <c r="H56" s="263"/>
      <c r="I56" s="158"/>
      <c r="J56" s="270"/>
      <c r="K56" s="192"/>
      <c r="L56" s="160"/>
      <c r="M56" s="160"/>
      <c r="N56" s="190">
        <f>H56*$J56/1000000</f>
        <v>0</v>
      </c>
      <c r="O56" s="160"/>
      <c r="P56" s="109"/>
    </row>
    <row r="57" spans="1:22" x14ac:dyDescent="0.2">
      <c r="A57" s="141"/>
      <c r="B57" s="143"/>
      <c r="C57" s="90"/>
      <c r="D57" s="214" t="s">
        <v>280</v>
      </c>
      <c r="E57" s="433"/>
      <c r="F57" s="147"/>
      <c r="G57" s="147"/>
      <c r="H57" s="147"/>
      <c r="I57" s="428"/>
      <c r="J57" s="268">
        <f t="shared" ref="J57:O57" si="12">J58+J59</f>
        <v>0</v>
      </c>
      <c r="K57" s="189">
        <f t="shared" si="12"/>
        <v>0</v>
      </c>
      <c r="L57" s="189">
        <f t="shared" si="12"/>
        <v>0</v>
      </c>
      <c r="M57" s="189">
        <f t="shared" si="12"/>
        <v>0</v>
      </c>
      <c r="N57" s="189">
        <f t="shared" si="12"/>
        <v>0</v>
      </c>
      <c r="O57" s="189">
        <f t="shared" si="12"/>
        <v>0</v>
      </c>
      <c r="P57" s="109"/>
    </row>
    <row r="58" spans="1:22" x14ac:dyDescent="0.2">
      <c r="A58" s="141"/>
      <c r="B58" s="143"/>
      <c r="C58" s="90">
        <v>1</v>
      </c>
      <c r="D58" s="91" t="s">
        <v>282</v>
      </c>
      <c r="E58" s="35"/>
      <c r="F58" s="156" t="s">
        <v>56</v>
      </c>
      <c r="G58" s="94" t="s">
        <v>56</v>
      </c>
      <c r="H58" s="35">
        <v>50000000</v>
      </c>
      <c r="I58" s="266" t="s">
        <v>56</v>
      </c>
      <c r="J58" s="97"/>
      <c r="K58" s="137"/>
      <c r="L58" s="98"/>
      <c r="M58" s="98"/>
      <c r="N58" s="189">
        <f>H58*$J58/1000000</f>
        <v>0</v>
      </c>
      <c r="O58" s="98"/>
      <c r="P58" s="109"/>
    </row>
    <row r="59" spans="1:22" x14ac:dyDescent="0.2">
      <c r="A59" s="141"/>
      <c r="B59" s="143"/>
      <c r="C59" s="410">
        <v>2</v>
      </c>
      <c r="D59" s="67" t="s">
        <v>283</v>
      </c>
      <c r="E59" s="36"/>
      <c r="F59" s="157" t="s">
        <v>56</v>
      </c>
      <c r="G59" s="152" t="s">
        <v>56</v>
      </c>
      <c r="H59" s="263"/>
      <c r="I59" s="158" t="s">
        <v>56</v>
      </c>
      <c r="J59" s="270"/>
      <c r="K59" s="368"/>
      <c r="L59" s="160"/>
      <c r="M59" s="160"/>
      <c r="N59" s="190">
        <f>H59*$J59/1000000</f>
        <v>0</v>
      </c>
      <c r="O59" s="160"/>
      <c r="P59" s="109"/>
    </row>
    <row r="60" spans="1:22" x14ac:dyDescent="0.2">
      <c r="A60" s="141"/>
      <c r="B60" s="143"/>
      <c r="C60" s="90"/>
      <c r="D60" s="214" t="s">
        <v>359</v>
      </c>
      <c r="E60" s="35"/>
      <c r="F60" s="156"/>
      <c r="G60" s="94"/>
      <c r="H60" s="265"/>
      <c r="I60" s="266"/>
      <c r="J60" s="268">
        <f t="shared" ref="J60:O60" si="13">J61+J62</f>
        <v>0</v>
      </c>
      <c r="K60" s="189">
        <f t="shared" si="13"/>
        <v>0</v>
      </c>
      <c r="L60" s="189">
        <f t="shared" si="13"/>
        <v>0</v>
      </c>
      <c r="M60" s="189">
        <f t="shared" si="13"/>
        <v>0</v>
      </c>
      <c r="N60" s="189">
        <f t="shared" si="13"/>
        <v>0</v>
      </c>
      <c r="O60" s="189">
        <f t="shared" si="13"/>
        <v>0</v>
      </c>
      <c r="P60" s="109"/>
    </row>
    <row r="61" spans="1:22" x14ac:dyDescent="0.2">
      <c r="A61" s="141"/>
      <c r="B61" s="143"/>
      <c r="C61" s="90">
        <v>1</v>
      </c>
      <c r="D61" s="91" t="s">
        <v>284</v>
      </c>
      <c r="E61" s="35"/>
      <c r="F61" s="156" t="s">
        <v>56</v>
      </c>
      <c r="G61" s="94" t="s">
        <v>56</v>
      </c>
      <c r="H61" s="265"/>
      <c r="I61" s="266" t="s">
        <v>56</v>
      </c>
      <c r="J61" s="97"/>
      <c r="K61" s="137"/>
      <c r="L61" s="98"/>
      <c r="M61" s="98"/>
      <c r="N61" s="189">
        <f>H61*$J61/1000000</f>
        <v>0</v>
      </c>
      <c r="O61" s="98"/>
      <c r="P61" s="109"/>
    </row>
    <row r="62" spans="1:22" x14ac:dyDescent="0.2">
      <c r="A62" s="141"/>
      <c r="B62" s="143"/>
      <c r="C62" s="410">
        <v>2</v>
      </c>
      <c r="D62" s="67" t="s">
        <v>360</v>
      </c>
      <c r="E62" s="36"/>
      <c r="F62" s="157" t="s">
        <v>56</v>
      </c>
      <c r="G62" s="152" t="s">
        <v>56</v>
      </c>
      <c r="H62" s="263"/>
      <c r="I62" s="158" t="s">
        <v>56</v>
      </c>
      <c r="J62" s="270"/>
      <c r="K62" s="368"/>
      <c r="L62" s="160"/>
      <c r="M62" s="160"/>
      <c r="N62" s="190">
        <f>H62*$J62/1000000</f>
        <v>0</v>
      </c>
      <c r="O62" s="160"/>
      <c r="P62" s="109"/>
    </row>
    <row r="63" spans="1:22" x14ac:dyDescent="0.2">
      <c r="A63" s="141"/>
      <c r="B63" s="143"/>
      <c r="C63" s="90"/>
      <c r="D63" s="214" t="s">
        <v>285</v>
      </c>
      <c r="E63" s="35"/>
      <c r="F63" s="156"/>
      <c r="G63" s="94"/>
      <c r="H63" s="265"/>
      <c r="I63" s="266"/>
      <c r="J63" s="268">
        <f t="shared" ref="J63:O63" si="14">J64+J65</f>
        <v>0</v>
      </c>
      <c r="K63" s="189">
        <f t="shared" si="14"/>
        <v>0</v>
      </c>
      <c r="L63" s="189">
        <f t="shared" si="14"/>
        <v>0</v>
      </c>
      <c r="M63" s="189">
        <f t="shared" si="14"/>
        <v>0</v>
      </c>
      <c r="N63" s="189">
        <f t="shared" si="14"/>
        <v>0</v>
      </c>
      <c r="O63" s="189">
        <f t="shared" si="14"/>
        <v>0</v>
      </c>
      <c r="P63" s="109"/>
    </row>
    <row r="64" spans="1:22" x14ac:dyDescent="0.2">
      <c r="A64" s="141"/>
      <c r="B64" s="143"/>
      <c r="C64" s="90">
        <v>1</v>
      </c>
      <c r="D64" s="91" t="s">
        <v>286</v>
      </c>
      <c r="E64" s="35"/>
      <c r="F64" s="156" t="s">
        <v>56</v>
      </c>
      <c r="G64" s="94" t="s">
        <v>56</v>
      </c>
      <c r="H64" s="265"/>
      <c r="I64" s="266" t="s">
        <v>56</v>
      </c>
      <c r="J64" s="97"/>
      <c r="K64" s="137"/>
      <c r="L64" s="98"/>
      <c r="M64" s="98"/>
      <c r="N64" s="189">
        <f>H64*$J64/1000000</f>
        <v>0</v>
      </c>
      <c r="O64" s="98"/>
      <c r="P64" s="109"/>
    </row>
    <row r="65" spans="1:16" x14ac:dyDescent="0.2">
      <c r="A65" s="141"/>
      <c r="B65" s="143"/>
      <c r="C65" s="410">
        <v>2</v>
      </c>
      <c r="D65" s="67" t="s">
        <v>287</v>
      </c>
      <c r="E65" s="36"/>
      <c r="F65" s="157" t="s">
        <v>56</v>
      </c>
      <c r="G65" s="152" t="s">
        <v>56</v>
      </c>
      <c r="H65" s="263"/>
      <c r="I65" s="158" t="s">
        <v>56</v>
      </c>
      <c r="J65" s="270"/>
      <c r="K65" s="368"/>
      <c r="L65" s="160"/>
      <c r="M65" s="160"/>
      <c r="N65" s="190">
        <f>H65*$J65/1000000</f>
        <v>0</v>
      </c>
      <c r="O65" s="160"/>
      <c r="P65" s="109"/>
    </row>
    <row r="66" spans="1:16" x14ac:dyDescent="0.2">
      <c r="A66" s="141"/>
      <c r="B66" s="143"/>
      <c r="C66" s="90"/>
      <c r="D66" s="214" t="s">
        <v>288</v>
      </c>
      <c r="E66" s="35"/>
      <c r="F66" s="156"/>
      <c r="G66" s="94"/>
      <c r="H66" s="265"/>
      <c r="I66" s="266"/>
      <c r="J66" s="268">
        <f t="shared" ref="J66:O66" si="15">J67+J68+J69</f>
        <v>0</v>
      </c>
      <c r="K66" s="189">
        <f t="shared" si="15"/>
        <v>0</v>
      </c>
      <c r="L66" s="189">
        <f t="shared" si="15"/>
        <v>0</v>
      </c>
      <c r="M66" s="189">
        <f t="shared" si="15"/>
        <v>0</v>
      </c>
      <c r="N66" s="189">
        <f t="shared" si="15"/>
        <v>0</v>
      </c>
      <c r="O66" s="189">
        <f t="shared" si="15"/>
        <v>0</v>
      </c>
      <c r="P66" s="109"/>
    </row>
    <row r="67" spans="1:16" x14ac:dyDescent="0.2">
      <c r="A67" s="141"/>
      <c r="B67" s="143"/>
      <c r="C67" s="90">
        <v>1</v>
      </c>
      <c r="D67" s="72" t="s">
        <v>262</v>
      </c>
      <c r="E67" s="35"/>
      <c r="F67" s="156" t="s">
        <v>56</v>
      </c>
      <c r="G67" s="94" t="s">
        <v>56</v>
      </c>
      <c r="H67" s="35">
        <v>1000000</v>
      </c>
      <c r="I67" s="266" t="s">
        <v>56</v>
      </c>
      <c r="J67" s="97"/>
      <c r="K67" s="137"/>
      <c r="L67" s="98"/>
      <c r="M67" s="98"/>
      <c r="N67" s="189">
        <f>H67*$J67/1000000</f>
        <v>0</v>
      </c>
      <c r="O67" s="98"/>
      <c r="P67" s="109"/>
    </row>
    <row r="68" spans="1:16" x14ac:dyDescent="0.2">
      <c r="A68" s="141"/>
      <c r="B68" s="143"/>
      <c r="C68" s="90">
        <v>2</v>
      </c>
      <c r="D68" s="72" t="s">
        <v>263</v>
      </c>
      <c r="E68" s="35"/>
      <c r="F68" s="156" t="s">
        <v>56</v>
      </c>
      <c r="G68" s="94" t="s">
        <v>56</v>
      </c>
      <c r="H68" s="35">
        <v>50000</v>
      </c>
      <c r="I68" s="266" t="s">
        <v>56</v>
      </c>
      <c r="J68" s="97"/>
      <c r="K68" s="137"/>
      <c r="L68" s="98"/>
      <c r="M68" s="98"/>
      <c r="N68" s="189">
        <f>H68*$J68/1000000</f>
        <v>0</v>
      </c>
      <c r="O68" s="98"/>
      <c r="P68" s="109"/>
    </row>
    <row r="69" spans="1:16" x14ac:dyDescent="0.2">
      <c r="A69" s="141"/>
      <c r="B69" s="143"/>
      <c r="C69" s="410">
        <v>3</v>
      </c>
      <c r="D69" s="66" t="s">
        <v>264</v>
      </c>
      <c r="E69" s="36"/>
      <c r="F69" s="157" t="s">
        <v>56</v>
      </c>
      <c r="G69" s="152" t="s">
        <v>56</v>
      </c>
      <c r="H69" s="36">
        <v>5000</v>
      </c>
      <c r="I69" s="158" t="s">
        <v>56</v>
      </c>
      <c r="J69" s="270"/>
      <c r="K69" s="368"/>
      <c r="L69" s="160"/>
      <c r="M69" s="160"/>
      <c r="N69" s="190">
        <f>H69*$J69/1000000</f>
        <v>0</v>
      </c>
      <c r="O69" s="160"/>
      <c r="P69" s="109"/>
    </row>
    <row r="70" spans="1:16" x14ac:dyDescent="0.2">
      <c r="A70" s="141"/>
      <c r="B70" s="143"/>
      <c r="C70" s="90"/>
      <c r="D70" s="214" t="s">
        <v>289</v>
      </c>
      <c r="E70" s="35"/>
      <c r="F70" s="156"/>
      <c r="G70" s="94"/>
      <c r="H70" s="265"/>
      <c r="I70" s="266"/>
      <c r="J70" s="268">
        <f t="shared" ref="J70:O70" si="16">J71+J72+J73</f>
        <v>0</v>
      </c>
      <c r="K70" s="189">
        <f t="shared" si="16"/>
        <v>0</v>
      </c>
      <c r="L70" s="189">
        <f t="shared" si="16"/>
        <v>0</v>
      </c>
      <c r="M70" s="189">
        <f t="shared" si="16"/>
        <v>0</v>
      </c>
      <c r="N70" s="189">
        <f t="shared" si="16"/>
        <v>0</v>
      </c>
      <c r="O70" s="189">
        <f t="shared" si="16"/>
        <v>0</v>
      </c>
      <c r="P70" s="109"/>
    </row>
    <row r="71" spans="1:16" x14ac:dyDescent="0.2">
      <c r="A71" s="141"/>
      <c r="B71" s="143"/>
      <c r="C71" s="90">
        <v>1</v>
      </c>
      <c r="D71" s="72" t="s">
        <v>262</v>
      </c>
      <c r="E71" s="35"/>
      <c r="F71" s="156" t="s">
        <v>56</v>
      </c>
      <c r="G71" s="94" t="s">
        <v>56</v>
      </c>
      <c r="H71" s="265"/>
      <c r="I71" s="266" t="s">
        <v>56</v>
      </c>
      <c r="J71" s="97"/>
      <c r="K71" s="137"/>
      <c r="L71" s="98"/>
      <c r="M71" s="98"/>
      <c r="N71" s="189">
        <f>H71*$J71/1000000</f>
        <v>0</v>
      </c>
      <c r="O71" s="98"/>
      <c r="P71" s="109"/>
    </row>
    <row r="72" spans="1:16" x14ac:dyDescent="0.2">
      <c r="A72" s="141"/>
      <c r="B72" s="143"/>
      <c r="C72" s="90">
        <v>2</v>
      </c>
      <c r="D72" s="72" t="s">
        <v>263</v>
      </c>
      <c r="E72" s="35"/>
      <c r="F72" s="156" t="s">
        <v>56</v>
      </c>
      <c r="G72" s="94" t="s">
        <v>56</v>
      </c>
      <c r="H72" s="35">
        <v>3000</v>
      </c>
      <c r="I72" s="266" t="s">
        <v>56</v>
      </c>
      <c r="J72" s="97"/>
      <c r="K72" s="137"/>
      <c r="L72" s="98"/>
      <c r="M72" s="98"/>
      <c r="N72" s="189">
        <f>H72*$J72/1000000</f>
        <v>0</v>
      </c>
      <c r="O72" s="98"/>
      <c r="P72" s="109"/>
    </row>
    <row r="73" spans="1:16" x14ac:dyDescent="0.2">
      <c r="A73" s="141"/>
      <c r="B73" s="143"/>
      <c r="C73" s="410">
        <v>3</v>
      </c>
      <c r="D73" s="66" t="s">
        <v>264</v>
      </c>
      <c r="E73" s="36"/>
      <c r="F73" s="157" t="s">
        <v>56</v>
      </c>
      <c r="G73" s="152" t="s">
        <v>56</v>
      </c>
      <c r="H73" s="36">
        <v>700</v>
      </c>
      <c r="I73" s="158" t="s">
        <v>56</v>
      </c>
      <c r="J73" s="270"/>
      <c r="K73" s="368"/>
      <c r="L73" s="160"/>
      <c r="M73" s="160"/>
      <c r="N73" s="190">
        <f>H73*$J73/1000000</f>
        <v>0</v>
      </c>
      <c r="O73" s="160"/>
      <c r="P73" s="109"/>
    </row>
    <row r="74" spans="1:16" x14ac:dyDescent="0.2">
      <c r="A74" s="141"/>
      <c r="B74" s="143"/>
      <c r="C74" s="90"/>
      <c r="D74" s="214" t="s">
        <v>290</v>
      </c>
      <c r="E74" s="35"/>
      <c r="F74" s="156"/>
      <c r="G74" s="94"/>
      <c r="H74" s="265"/>
      <c r="I74" s="266"/>
      <c r="J74" s="268">
        <f t="shared" ref="J74:O74" si="17">J75+J76+J77</f>
        <v>0</v>
      </c>
      <c r="K74" s="189">
        <f t="shared" si="17"/>
        <v>0</v>
      </c>
      <c r="L74" s="189">
        <f t="shared" si="17"/>
        <v>0</v>
      </c>
      <c r="M74" s="189">
        <f t="shared" si="17"/>
        <v>0</v>
      </c>
      <c r="N74" s="189">
        <f t="shared" si="17"/>
        <v>0</v>
      </c>
      <c r="O74" s="189">
        <f t="shared" si="17"/>
        <v>0</v>
      </c>
      <c r="P74" s="109"/>
    </row>
    <row r="75" spans="1:16" x14ac:dyDescent="0.2">
      <c r="A75" s="141"/>
      <c r="B75" s="143"/>
      <c r="C75" s="90">
        <v>1</v>
      </c>
      <c r="D75" s="72" t="s">
        <v>262</v>
      </c>
      <c r="E75" s="35"/>
      <c r="F75" s="156" t="s">
        <v>56</v>
      </c>
      <c r="G75" s="94" t="s">
        <v>56</v>
      </c>
      <c r="H75" s="35">
        <v>9000000</v>
      </c>
      <c r="I75" s="266" t="s">
        <v>56</v>
      </c>
      <c r="J75" s="97"/>
      <c r="K75" s="137"/>
      <c r="L75" s="98"/>
      <c r="M75" s="98"/>
      <c r="N75" s="189"/>
      <c r="O75" s="98"/>
      <c r="P75" s="109"/>
    </row>
    <row r="76" spans="1:16" x14ac:dyDescent="0.2">
      <c r="A76" s="141"/>
      <c r="B76" s="143"/>
      <c r="C76" s="90">
        <v>2</v>
      </c>
      <c r="D76" s="72" t="s">
        <v>263</v>
      </c>
      <c r="E76" s="35"/>
      <c r="F76" s="156" t="s">
        <v>56</v>
      </c>
      <c r="G76" s="94" t="s">
        <v>56</v>
      </c>
      <c r="H76" s="35">
        <v>7500000</v>
      </c>
      <c r="I76" s="266" t="s">
        <v>56</v>
      </c>
      <c r="J76" s="97"/>
      <c r="K76" s="137"/>
      <c r="L76" s="98"/>
      <c r="M76" s="98"/>
      <c r="N76" s="189">
        <f>H76*$J76/1000000</f>
        <v>0</v>
      </c>
      <c r="O76" s="98"/>
      <c r="P76" s="109"/>
    </row>
    <row r="77" spans="1:16" x14ac:dyDescent="0.2">
      <c r="A77" s="141"/>
      <c r="B77" s="143"/>
      <c r="C77" s="410">
        <v>3</v>
      </c>
      <c r="D77" s="66" t="s">
        <v>264</v>
      </c>
      <c r="E77" s="36"/>
      <c r="F77" s="157" t="s">
        <v>56</v>
      </c>
      <c r="G77" s="152" t="s">
        <v>56</v>
      </c>
      <c r="H77" s="36">
        <v>7000</v>
      </c>
      <c r="I77" s="158" t="s">
        <v>56</v>
      </c>
      <c r="J77" s="270"/>
      <c r="K77" s="368"/>
      <c r="L77" s="160"/>
      <c r="M77" s="160"/>
      <c r="N77" s="190">
        <f>H77*$J77/1000000</f>
        <v>0</v>
      </c>
      <c r="O77" s="160"/>
      <c r="P77" s="109"/>
    </row>
    <row r="78" spans="1:16" x14ac:dyDescent="0.2">
      <c r="A78" s="141"/>
      <c r="B78" s="143"/>
      <c r="C78" s="90"/>
      <c r="D78" s="214" t="s">
        <v>291</v>
      </c>
      <c r="E78" s="37"/>
      <c r="F78" s="156"/>
      <c r="G78" s="94"/>
      <c r="H78" s="265"/>
      <c r="I78" s="266"/>
      <c r="J78" s="268">
        <f t="shared" ref="J78:O78" si="18">J79+J80+J81+J82</f>
        <v>0</v>
      </c>
      <c r="K78" s="189">
        <f t="shared" si="18"/>
        <v>0</v>
      </c>
      <c r="L78" s="189">
        <f t="shared" si="18"/>
        <v>0</v>
      </c>
      <c r="M78" s="189">
        <f t="shared" si="18"/>
        <v>0</v>
      </c>
      <c r="N78" s="189">
        <f t="shared" si="18"/>
        <v>0</v>
      </c>
      <c r="O78" s="189">
        <f t="shared" si="18"/>
        <v>0</v>
      </c>
      <c r="P78" s="109"/>
    </row>
    <row r="79" spans="1:16" x14ac:dyDescent="0.2">
      <c r="A79" s="141"/>
      <c r="B79" s="143"/>
      <c r="C79" s="90">
        <v>1</v>
      </c>
      <c r="D79" s="91" t="s">
        <v>292</v>
      </c>
      <c r="E79" s="37"/>
      <c r="F79" s="94" t="s">
        <v>56</v>
      </c>
      <c r="G79" s="94" t="s">
        <v>56</v>
      </c>
      <c r="H79" s="265"/>
      <c r="I79" s="266" t="s">
        <v>56</v>
      </c>
      <c r="J79" s="97"/>
      <c r="K79" s="137"/>
      <c r="L79" s="98"/>
      <c r="M79" s="98"/>
      <c r="N79" s="189">
        <f>H79*$J79/1000000</f>
        <v>0</v>
      </c>
      <c r="O79" s="98"/>
      <c r="P79" s="109"/>
    </row>
    <row r="80" spans="1:16" ht="18.75" customHeight="1" x14ac:dyDescent="0.2">
      <c r="A80" s="141"/>
      <c r="B80" s="143"/>
      <c r="C80" s="90">
        <v>2</v>
      </c>
      <c r="D80" s="91" t="s">
        <v>293</v>
      </c>
      <c r="E80" s="37"/>
      <c r="F80" s="94" t="s">
        <v>56</v>
      </c>
      <c r="G80" s="94" t="s">
        <v>56</v>
      </c>
      <c r="H80" s="265"/>
      <c r="I80" s="266" t="s">
        <v>56</v>
      </c>
      <c r="J80" s="97"/>
      <c r="K80" s="137"/>
      <c r="L80" s="98"/>
      <c r="M80" s="98"/>
      <c r="N80" s="189">
        <f>H80*$J80/1000000</f>
        <v>0</v>
      </c>
      <c r="O80" s="98"/>
      <c r="P80" s="109"/>
    </row>
    <row r="81" spans="1:22" ht="25.5" x14ac:dyDescent="0.2">
      <c r="A81" s="141"/>
      <c r="B81" s="143"/>
      <c r="C81" s="90">
        <v>3</v>
      </c>
      <c r="D81" s="91" t="s">
        <v>294</v>
      </c>
      <c r="E81" s="46"/>
      <c r="F81" s="94" t="s">
        <v>56</v>
      </c>
      <c r="G81" s="94" t="s">
        <v>56</v>
      </c>
      <c r="H81" s="434">
        <v>50000</v>
      </c>
      <c r="I81" s="266" t="s">
        <v>56</v>
      </c>
      <c r="J81" s="97"/>
      <c r="K81" s="137"/>
      <c r="L81" s="98"/>
      <c r="M81" s="98"/>
      <c r="N81" s="189">
        <f>H81*$J81/1000000</f>
        <v>0</v>
      </c>
      <c r="O81" s="98"/>
      <c r="P81" s="109"/>
    </row>
    <row r="82" spans="1:22" ht="25.5" x14ac:dyDescent="0.2">
      <c r="A82" s="141"/>
      <c r="B82" s="143"/>
      <c r="C82" s="410">
        <v>4</v>
      </c>
      <c r="D82" s="67" t="s">
        <v>295</v>
      </c>
      <c r="E82" s="38"/>
      <c r="F82" s="152" t="s">
        <v>56</v>
      </c>
      <c r="G82" s="152" t="s">
        <v>56</v>
      </c>
      <c r="H82" s="263"/>
      <c r="I82" s="158" t="s">
        <v>56</v>
      </c>
      <c r="J82" s="270"/>
      <c r="K82" s="368"/>
      <c r="L82" s="160"/>
      <c r="M82" s="160"/>
      <c r="N82" s="190">
        <f>H82*$J82/1000000</f>
        <v>0</v>
      </c>
      <c r="O82" s="160"/>
      <c r="P82" s="109"/>
    </row>
    <row r="83" spans="1:22" x14ac:dyDescent="0.2">
      <c r="A83" s="141"/>
      <c r="B83" s="143"/>
      <c r="C83" s="90"/>
      <c r="D83" s="214" t="s">
        <v>296</v>
      </c>
      <c r="E83" s="37"/>
      <c r="F83" s="156"/>
      <c r="G83" s="94"/>
      <c r="H83" s="265"/>
      <c r="I83" s="266"/>
      <c r="J83" s="268">
        <f t="shared" ref="J83:O83" si="19">J84+J85</f>
        <v>0</v>
      </c>
      <c r="K83" s="189">
        <f t="shared" si="19"/>
        <v>0</v>
      </c>
      <c r="L83" s="189">
        <f t="shared" si="19"/>
        <v>0</v>
      </c>
      <c r="M83" s="189">
        <f t="shared" si="19"/>
        <v>0</v>
      </c>
      <c r="N83" s="189">
        <f t="shared" si="19"/>
        <v>0</v>
      </c>
      <c r="O83" s="189">
        <f t="shared" si="19"/>
        <v>0</v>
      </c>
      <c r="P83" s="109"/>
    </row>
    <row r="84" spans="1:22" x14ac:dyDescent="0.2">
      <c r="A84" s="141"/>
      <c r="B84" s="143"/>
      <c r="C84" s="90">
        <v>1</v>
      </c>
      <c r="D84" s="91" t="s">
        <v>297</v>
      </c>
      <c r="E84" s="579"/>
      <c r="F84" s="94" t="s">
        <v>56</v>
      </c>
      <c r="G84" s="94" t="s">
        <v>56</v>
      </c>
      <c r="H84" s="579">
        <v>5000000</v>
      </c>
      <c r="I84" s="266" t="s">
        <v>56</v>
      </c>
      <c r="J84" s="97"/>
      <c r="K84" s="137"/>
      <c r="L84" s="98"/>
      <c r="M84" s="98"/>
      <c r="N84" s="189">
        <f>H84*$J84/1000000</f>
        <v>0</v>
      </c>
      <c r="O84" s="98"/>
      <c r="P84" s="109"/>
    </row>
    <row r="85" spans="1:22" x14ac:dyDescent="0.2">
      <c r="A85" s="141"/>
      <c r="B85" s="143"/>
      <c r="C85" s="410">
        <v>2</v>
      </c>
      <c r="D85" s="67" t="s">
        <v>298</v>
      </c>
      <c r="E85" s="580"/>
      <c r="F85" s="152" t="s">
        <v>56</v>
      </c>
      <c r="G85" s="152" t="s">
        <v>56</v>
      </c>
      <c r="H85" s="580"/>
      <c r="I85" s="158" t="s">
        <v>56</v>
      </c>
      <c r="J85" s="270"/>
      <c r="K85" s="368"/>
      <c r="L85" s="160"/>
      <c r="M85" s="160"/>
      <c r="N85" s="190">
        <f>H85*$J85/1000000</f>
        <v>0</v>
      </c>
      <c r="O85" s="160"/>
      <c r="P85" s="109"/>
    </row>
    <row r="86" spans="1:22" x14ac:dyDescent="0.2">
      <c r="A86" s="141"/>
      <c r="B86" s="143"/>
      <c r="C86" s="90"/>
      <c r="D86" s="214" t="s">
        <v>299</v>
      </c>
      <c r="E86" s="37"/>
      <c r="F86" s="156"/>
      <c r="G86" s="94"/>
      <c r="H86" s="265"/>
      <c r="I86" s="266"/>
      <c r="J86" s="268">
        <f t="shared" ref="J86:O86" si="20">J87+J88+J89</f>
        <v>0</v>
      </c>
      <c r="K86" s="189">
        <f t="shared" si="20"/>
        <v>0</v>
      </c>
      <c r="L86" s="189">
        <f t="shared" si="20"/>
        <v>0</v>
      </c>
      <c r="M86" s="189">
        <f t="shared" si="20"/>
        <v>0</v>
      </c>
      <c r="N86" s="189">
        <f t="shared" si="20"/>
        <v>0</v>
      </c>
      <c r="O86" s="189">
        <f t="shared" si="20"/>
        <v>0</v>
      </c>
      <c r="P86" s="109"/>
    </row>
    <row r="87" spans="1:22" x14ac:dyDescent="0.2">
      <c r="A87" s="141"/>
      <c r="B87" s="143"/>
      <c r="C87" s="90">
        <v>1</v>
      </c>
      <c r="D87" s="91" t="s">
        <v>300</v>
      </c>
      <c r="E87" s="579"/>
      <c r="F87" s="156" t="s">
        <v>56</v>
      </c>
      <c r="G87" s="94" t="s">
        <v>56</v>
      </c>
      <c r="H87" s="579">
        <v>5000</v>
      </c>
      <c r="I87" s="266" t="s">
        <v>56</v>
      </c>
      <c r="J87" s="97"/>
      <c r="K87" s="137"/>
      <c r="L87" s="98"/>
      <c r="M87" s="98"/>
      <c r="N87" s="189">
        <f>H87*$J87/1000000</f>
        <v>0</v>
      </c>
      <c r="O87" s="98"/>
      <c r="P87" s="109"/>
    </row>
    <row r="88" spans="1:22" x14ac:dyDescent="0.2">
      <c r="A88" s="141"/>
      <c r="B88" s="143"/>
      <c r="C88" s="90">
        <v>2</v>
      </c>
      <c r="D88" s="91" t="s">
        <v>301</v>
      </c>
      <c r="E88" s="579"/>
      <c r="F88" s="156" t="s">
        <v>56</v>
      </c>
      <c r="G88" s="94" t="s">
        <v>56</v>
      </c>
      <c r="H88" s="579"/>
      <c r="I88" s="266" t="s">
        <v>56</v>
      </c>
      <c r="J88" s="97"/>
      <c r="K88" s="137"/>
      <c r="L88" s="98"/>
      <c r="M88" s="98"/>
      <c r="N88" s="189">
        <f>H88*$J88/1000000</f>
        <v>0</v>
      </c>
      <c r="O88" s="98"/>
      <c r="P88" s="109"/>
    </row>
    <row r="89" spans="1:22" x14ac:dyDescent="0.2">
      <c r="A89" s="141"/>
      <c r="B89" s="143"/>
      <c r="C89" s="410">
        <v>3</v>
      </c>
      <c r="D89" s="67" t="s">
        <v>302</v>
      </c>
      <c r="E89" s="580"/>
      <c r="F89" s="157" t="s">
        <v>56</v>
      </c>
      <c r="G89" s="152" t="s">
        <v>56</v>
      </c>
      <c r="H89" s="580"/>
      <c r="I89" s="158" t="s">
        <v>56</v>
      </c>
      <c r="J89" s="270"/>
      <c r="K89" s="368"/>
      <c r="L89" s="160"/>
      <c r="M89" s="160"/>
      <c r="N89" s="190">
        <f>H89*$J89/1000000</f>
        <v>0</v>
      </c>
      <c r="O89" s="160"/>
      <c r="P89" s="109"/>
    </row>
    <row r="90" spans="1:22" x14ac:dyDescent="0.2">
      <c r="A90" s="141"/>
      <c r="B90" s="143"/>
      <c r="C90" s="90"/>
      <c r="D90" s="214" t="s">
        <v>303</v>
      </c>
      <c r="E90" s="37"/>
      <c r="F90" s="156"/>
      <c r="G90" s="94"/>
      <c r="H90" s="265"/>
      <c r="I90" s="266"/>
      <c r="J90" s="268">
        <f t="shared" ref="J90:O90" si="21">J91+J92+J93</f>
        <v>0</v>
      </c>
      <c r="K90" s="189">
        <f t="shared" si="21"/>
        <v>0</v>
      </c>
      <c r="L90" s="189">
        <f t="shared" si="21"/>
        <v>0</v>
      </c>
      <c r="M90" s="189">
        <f t="shared" si="21"/>
        <v>0</v>
      </c>
      <c r="N90" s="189">
        <f t="shared" si="21"/>
        <v>0</v>
      </c>
      <c r="O90" s="189">
        <f t="shared" si="21"/>
        <v>0</v>
      </c>
      <c r="P90" s="109"/>
    </row>
    <row r="91" spans="1:22" x14ac:dyDescent="0.2">
      <c r="A91" s="141"/>
      <c r="B91" s="143"/>
      <c r="C91" s="90">
        <v>1</v>
      </c>
      <c r="D91" s="72" t="s">
        <v>262</v>
      </c>
      <c r="E91" s="37"/>
      <c r="F91" s="156" t="s">
        <v>56</v>
      </c>
      <c r="G91" s="94" t="s">
        <v>56</v>
      </c>
      <c r="H91" s="265"/>
      <c r="I91" s="266">
        <v>82000</v>
      </c>
      <c r="J91" s="97"/>
      <c r="K91" s="137"/>
      <c r="L91" s="98"/>
      <c r="M91" s="98"/>
      <c r="N91" s="189">
        <f>H91*$J91/1000000</f>
        <v>0</v>
      </c>
      <c r="O91" s="189">
        <f>I91*$J91/1000000</f>
        <v>0</v>
      </c>
      <c r="P91" s="109"/>
    </row>
    <row r="92" spans="1:22" x14ac:dyDescent="0.2">
      <c r="A92" s="141"/>
      <c r="B92" s="143"/>
      <c r="C92" s="90">
        <v>2</v>
      </c>
      <c r="D92" s="72" t="s">
        <v>263</v>
      </c>
      <c r="E92" s="37"/>
      <c r="F92" s="156" t="s">
        <v>56</v>
      </c>
      <c r="G92" s="94" t="s">
        <v>56</v>
      </c>
      <c r="H92" s="265"/>
      <c r="I92" s="266" t="s">
        <v>56</v>
      </c>
      <c r="J92" s="97"/>
      <c r="K92" s="137"/>
      <c r="L92" s="98"/>
      <c r="M92" s="98"/>
      <c r="N92" s="189">
        <f>H92*$J92/1000000</f>
        <v>0</v>
      </c>
      <c r="O92" s="98"/>
      <c r="P92" s="109"/>
    </row>
    <row r="93" spans="1:22" ht="13.5" thickBot="1" x14ac:dyDescent="0.25">
      <c r="A93" s="141"/>
      <c r="B93" s="427"/>
      <c r="C93" s="410">
        <v>3</v>
      </c>
      <c r="D93" s="66" t="s">
        <v>264</v>
      </c>
      <c r="E93" s="38"/>
      <c r="F93" s="157" t="s">
        <v>56</v>
      </c>
      <c r="G93" s="152" t="s">
        <v>56</v>
      </c>
      <c r="H93" s="263"/>
      <c r="I93" s="158" t="s">
        <v>56</v>
      </c>
      <c r="J93" s="270"/>
      <c r="K93" s="368"/>
      <c r="L93" s="160"/>
      <c r="M93" s="160"/>
      <c r="N93" s="190">
        <f>H93*$J93/1000000</f>
        <v>0</v>
      </c>
      <c r="O93" s="160"/>
      <c r="P93" s="109"/>
    </row>
    <row r="94" spans="1:22" ht="25.5" x14ac:dyDescent="0.2">
      <c r="A94" s="141"/>
      <c r="B94" s="99" t="s">
        <v>21</v>
      </c>
      <c r="C94" s="435"/>
      <c r="D94" s="163" t="s">
        <v>306</v>
      </c>
      <c r="E94" s="39"/>
      <c r="F94" s="94"/>
      <c r="G94" s="264"/>
      <c r="H94" s="265"/>
      <c r="I94" s="266"/>
      <c r="J94" s="97"/>
      <c r="K94" s="405">
        <f>K95+K98</f>
        <v>0</v>
      </c>
      <c r="L94" s="405">
        <f>L95+L98</f>
        <v>0</v>
      </c>
      <c r="M94" s="405">
        <f>M95+M98</f>
        <v>0</v>
      </c>
      <c r="N94" s="405">
        <f>N95+N98</f>
        <v>0</v>
      </c>
      <c r="O94" s="405">
        <f>O95+O98</f>
        <v>0</v>
      </c>
      <c r="P94" s="109"/>
    </row>
    <row r="95" spans="1:22" s="6" customFormat="1" x14ac:dyDescent="0.2">
      <c r="A95" s="141"/>
      <c r="B95" s="99"/>
      <c r="C95" s="419"/>
      <c r="D95" s="87" t="s">
        <v>304</v>
      </c>
      <c r="E95" s="39"/>
      <c r="F95" s="94"/>
      <c r="G95" s="264"/>
      <c r="H95" s="265"/>
      <c r="I95" s="266"/>
      <c r="J95" s="268">
        <f t="shared" ref="J95:O95" si="22">J96+J97</f>
        <v>0</v>
      </c>
      <c r="K95" s="189">
        <f t="shared" si="22"/>
        <v>0</v>
      </c>
      <c r="L95" s="189">
        <f t="shared" si="22"/>
        <v>0</v>
      </c>
      <c r="M95" s="189">
        <f t="shared" si="22"/>
        <v>0</v>
      </c>
      <c r="N95" s="189">
        <f t="shared" si="22"/>
        <v>0</v>
      </c>
      <c r="O95" s="189">
        <f t="shared" si="22"/>
        <v>0</v>
      </c>
      <c r="P95" s="109"/>
      <c r="Q95" s="436"/>
      <c r="R95" s="436"/>
      <c r="S95" s="436"/>
      <c r="T95" s="436"/>
      <c r="U95" s="436"/>
      <c r="V95" s="436"/>
    </row>
    <row r="96" spans="1:22" s="6" customFormat="1" x14ac:dyDescent="0.2">
      <c r="A96" s="141"/>
      <c r="B96" s="99"/>
      <c r="C96" s="90">
        <v>1</v>
      </c>
      <c r="D96" s="72" t="s">
        <v>262</v>
      </c>
      <c r="E96" s="39" t="s">
        <v>56</v>
      </c>
      <c r="F96" s="94"/>
      <c r="G96" s="264" t="s">
        <v>56</v>
      </c>
      <c r="H96" s="265"/>
      <c r="I96" s="266"/>
      <c r="J96" s="97"/>
      <c r="K96" s="137"/>
      <c r="L96" s="189">
        <f>F96*$J96/1000000</f>
        <v>0</v>
      </c>
      <c r="M96" s="98"/>
      <c r="N96" s="189">
        <f>H96*$J96/1000000</f>
        <v>0</v>
      </c>
      <c r="O96" s="189">
        <f>I96*$J96/1000000</f>
        <v>0</v>
      </c>
      <c r="P96" s="109"/>
      <c r="Q96" s="436"/>
      <c r="R96" s="436"/>
      <c r="S96" s="436"/>
      <c r="T96" s="436"/>
      <c r="U96" s="436"/>
      <c r="V96" s="436"/>
    </row>
    <row r="97" spans="1:22" s="6" customFormat="1" x14ac:dyDescent="0.2">
      <c r="A97" s="141"/>
      <c r="B97" s="99"/>
      <c r="C97" s="410">
        <v>2</v>
      </c>
      <c r="D97" s="67" t="s">
        <v>263</v>
      </c>
      <c r="E97" s="40" t="s">
        <v>56</v>
      </c>
      <c r="F97" s="152"/>
      <c r="G97" s="366" t="s">
        <v>56</v>
      </c>
      <c r="H97" s="263"/>
      <c r="I97" s="437"/>
      <c r="J97" s="270"/>
      <c r="K97" s="368"/>
      <c r="L97" s="190">
        <f>F97*$J97/1000000</f>
        <v>0</v>
      </c>
      <c r="M97" s="160"/>
      <c r="N97" s="190">
        <f>H97*$J97/1000000</f>
        <v>0</v>
      </c>
      <c r="O97" s="190">
        <f>I97*$J97/1000000</f>
        <v>0</v>
      </c>
      <c r="P97" s="109"/>
      <c r="Q97" s="436"/>
      <c r="R97" s="436"/>
      <c r="S97" s="436"/>
      <c r="T97" s="436"/>
      <c r="U97" s="436"/>
      <c r="V97" s="436"/>
    </row>
    <row r="98" spans="1:22" s="6" customFormat="1" ht="33.75" customHeight="1" x14ac:dyDescent="0.2">
      <c r="A98" s="141"/>
      <c r="B98" s="99"/>
      <c r="C98" s="419"/>
      <c r="D98" s="87" t="s">
        <v>305</v>
      </c>
      <c r="E98" s="39"/>
      <c r="F98" s="94"/>
      <c r="G98" s="264"/>
      <c r="H98" s="265"/>
      <c r="I98" s="266"/>
      <c r="J98" s="97">
        <f t="shared" ref="J98:O98" si="23">J99</f>
        <v>0</v>
      </c>
      <c r="K98" s="189">
        <f t="shared" si="23"/>
        <v>0</v>
      </c>
      <c r="L98" s="189">
        <f t="shared" si="23"/>
        <v>0</v>
      </c>
      <c r="M98" s="189">
        <f t="shared" si="23"/>
        <v>0</v>
      </c>
      <c r="N98" s="189">
        <f t="shared" si="23"/>
        <v>0</v>
      </c>
      <c r="O98" s="189">
        <f t="shared" si="23"/>
        <v>0</v>
      </c>
      <c r="P98" s="438" t="s">
        <v>307</v>
      </c>
      <c r="Q98" s="436"/>
      <c r="R98" s="436"/>
      <c r="S98" s="436"/>
      <c r="T98" s="436"/>
      <c r="U98" s="436"/>
      <c r="V98" s="436"/>
    </row>
    <row r="99" spans="1:22" s="6" customFormat="1" ht="13.5" thickBot="1" x14ac:dyDescent="0.25">
      <c r="A99" s="141"/>
      <c r="B99" s="427"/>
      <c r="C99" s="429">
        <v>1</v>
      </c>
      <c r="D99" s="66" t="s">
        <v>305</v>
      </c>
      <c r="E99" s="40">
        <v>3</v>
      </c>
      <c r="F99" s="152"/>
      <c r="G99" s="366" t="s">
        <v>56</v>
      </c>
      <c r="H99" s="263" t="s">
        <v>56</v>
      </c>
      <c r="I99" s="437" t="s">
        <v>56</v>
      </c>
      <c r="J99" s="270"/>
      <c r="K99" s="190">
        <f>E99*$J99/1000000</f>
        <v>0</v>
      </c>
      <c r="L99" s="190">
        <f>F99*$P99/1000000000000</f>
        <v>0</v>
      </c>
      <c r="M99" s="160"/>
      <c r="N99" s="190"/>
      <c r="O99" s="192"/>
      <c r="P99" s="269"/>
      <c r="Q99" s="436"/>
      <c r="R99" s="436"/>
      <c r="S99" s="436"/>
      <c r="T99" s="436"/>
      <c r="U99" s="436"/>
      <c r="V99" s="436"/>
    </row>
    <row r="100" spans="1:22" x14ac:dyDescent="0.2">
      <c r="A100" s="141"/>
      <c r="B100" s="99" t="s">
        <v>22</v>
      </c>
      <c r="C100" s="424"/>
      <c r="D100" s="210" t="s">
        <v>308</v>
      </c>
      <c r="E100" s="46"/>
      <c r="F100" s="147"/>
      <c r="G100" s="147"/>
      <c r="H100" s="147"/>
      <c r="I100" s="428"/>
      <c r="J100" s="97"/>
      <c r="K100" s="405">
        <f>K101+K102</f>
        <v>0</v>
      </c>
      <c r="L100" s="405">
        <f>L101+L102</f>
        <v>0</v>
      </c>
      <c r="M100" s="405">
        <f>M101+M102</f>
        <v>0</v>
      </c>
      <c r="N100" s="405">
        <f>N101+N102</f>
        <v>0</v>
      </c>
      <c r="O100" s="405">
        <f>O101+O102</f>
        <v>0</v>
      </c>
      <c r="P100" s="109"/>
    </row>
    <row r="101" spans="1:22" x14ac:dyDescent="0.2">
      <c r="A101" s="141"/>
      <c r="B101" s="99"/>
      <c r="C101" s="410">
        <v>1</v>
      </c>
      <c r="D101" s="67" t="s">
        <v>309</v>
      </c>
      <c r="E101" s="38"/>
      <c r="F101" s="157" t="s">
        <v>68</v>
      </c>
      <c r="G101" s="152" t="s">
        <v>68</v>
      </c>
      <c r="H101" s="152" t="s">
        <v>68</v>
      </c>
      <c r="I101" s="158" t="s">
        <v>56</v>
      </c>
      <c r="J101" s="270"/>
      <c r="K101" s="190">
        <f>E101*$J101/1000000</f>
        <v>0</v>
      </c>
      <c r="L101" s="190"/>
      <c r="M101" s="190"/>
      <c r="N101" s="190"/>
      <c r="O101" s="190"/>
      <c r="P101" s="109"/>
    </row>
    <row r="102" spans="1:22" ht="25.5" x14ac:dyDescent="0.2">
      <c r="A102" s="141"/>
      <c r="B102" s="99"/>
      <c r="C102" s="90"/>
      <c r="D102" s="214" t="s">
        <v>314</v>
      </c>
      <c r="E102" s="37"/>
      <c r="F102" s="156"/>
      <c r="G102" s="94"/>
      <c r="H102" s="267"/>
      <c r="I102" s="266"/>
      <c r="J102" s="268">
        <f t="shared" ref="J102:O102" si="24">J103+J104+J105</f>
        <v>0</v>
      </c>
      <c r="K102" s="189">
        <f t="shared" si="24"/>
        <v>0</v>
      </c>
      <c r="L102" s="189">
        <f t="shared" si="24"/>
        <v>0</v>
      </c>
      <c r="M102" s="189">
        <f t="shared" si="24"/>
        <v>0</v>
      </c>
      <c r="N102" s="189">
        <f t="shared" si="24"/>
        <v>0</v>
      </c>
      <c r="O102" s="189">
        <f t="shared" si="24"/>
        <v>0</v>
      </c>
      <c r="P102" s="438" t="s">
        <v>315</v>
      </c>
    </row>
    <row r="103" spans="1:22" x14ac:dyDescent="0.2">
      <c r="A103" s="141"/>
      <c r="B103" s="99"/>
      <c r="C103" s="90">
        <v>1</v>
      </c>
      <c r="D103" s="91" t="s">
        <v>311</v>
      </c>
      <c r="E103" s="42">
        <v>2</v>
      </c>
      <c r="F103" s="156" t="s">
        <v>68</v>
      </c>
      <c r="G103" s="94" t="s">
        <v>68</v>
      </c>
      <c r="H103" s="94" t="s">
        <v>68</v>
      </c>
      <c r="I103" s="266"/>
      <c r="J103" s="97"/>
      <c r="K103" s="189">
        <f>E103*$J103/1000000</f>
        <v>0</v>
      </c>
      <c r="L103" s="189"/>
      <c r="M103" s="189"/>
      <c r="N103" s="189"/>
      <c r="O103" s="189">
        <f>I103*$P103/1000000</f>
        <v>0</v>
      </c>
      <c r="P103" s="269"/>
    </row>
    <row r="104" spans="1:22" ht="25.5" x14ac:dyDescent="0.2">
      <c r="A104" s="141"/>
      <c r="B104" s="99"/>
      <c r="C104" s="90">
        <v>2</v>
      </c>
      <c r="D104" s="91" t="s">
        <v>312</v>
      </c>
      <c r="E104" s="37"/>
      <c r="F104" s="156" t="s">
        <v>68</v>
      </c>
      <c r="G104" s="94" t="s">
        <v>68</v>
      </c>
      <c r="H104" s="94" t="s">
        <v>68</v>
      </c>
      <c r="I104" s="266" t="s">
        <v>56</v>
      </c>
      <c r="J104" s="97"/>
      <c r="K104" s="189">
        <f>E104*$J104/1000000</f>
        <v>0</v>
      </c>
      <c r="L104" s="189"/>
      <c r="M104" s="189"/>
      <c r="N104" s="189"/>
      <c r="O104" s="189"/>
      <c r="P104" s="438" t="s">
        <v>307</v>
      </c>
    </row>
    <row r="105" spans="1:22" ht="13.5" thickBot="1" x14ac:dyDescent="0.25">
      <c r="A105" s="141"/>
      <c r="B105" s="339"/>
      <c r="C105" s="410">
        <v>3</v>
      </c>
      <c r="D105" s="67" t="s">
        <v>313</v>
      </c>
      <c r="E105" s="38" t="s">
        <v>56</v>
      </c>
      <c r="F105" s="157"/>
      <c r="G105" s="152" t="s">
        <v>56</v>
      </c>
      <c r="H105" s="152" t="s">
        <v>56</v>
      </c>
      <c r="I105" s="158" t="s">
        <v>56</v>
      </c>
      <c r="J105" s="270"/>
      <c r="K105" s="190"/>
      <c r="L105" s="190">
        <f>F105*$P105/1000000000000</f>
        <v>0</v>
      </c>
      <c r="M105" s="190"/>
      <c r="N105" s="190"/>
      <c r="O105" s="190"/>
      <c r="P105" s="269"/>
    </row>
    <row r="106" spans="1:22" x14ac:dyDescent="0.2">
      <c r="A106" s="141"/>
      <c r="B106" s="99" t="s">
        <v>24</v>
      </c>
      <c r="C106" s="424"/>
      <c r="D106" s="210" t="s">
        <v>316</v>
      </c>
      <c r="E106" s="39"/>
      <c r="F106" s="120"/>
      <c r="G106" s="120"/>
      <c r="H106" s="120"/>
      <c r="I106" s="428"/>
      <c r="J106" s="268">
        <f t="shared" ref="J106:O106" si="25">J107+J108+J109</f>
        <v>0</v>
      </c>
      <c r="K106" s="405">
        <f t="shared" si="25"/>
        <v>0</v>
      </c>
      <c r="L106" s="405">
        <f t="shared" si="25"/>
        <v>0</v>
      </c>
      <c r="M106" s="405">
        <f t="shared" si="25"/>
        <v>0</v>
      </c>
      <c r="N106" s="405">
        <f t="shared" si="25"/>
        <v>0</v>
      </c>
      <c r="O106" s="405">
        <f t="shared" si="25"/>
        <v>0</v>
      </c>
      <c r="P106" s="109"/>
    </row>
    <row r="107" spans="1:22" x14ac:dyDescent="0.2">
      <c r="A107" s="141"/>
      <c r="B107" s="99"/>
      <c r="C107" s="90">
        <v>1</v>
      </c>
      <c r="D107" s="72" t="s">
        <v>262</v>
      </c>
      <c r="E107" s="39" t="s">
        <v>56</v>
      </c>
      <c r="F107" s="120" t="s">
        <v>56</v>
      </c>
      <c r="G107" s="120" t="s">
        <v>56</v>
      </c>
      <c r="H107" s="120"/>
      <c r="I107" s="96" t="s">
        <v>56</v>
      </c>
      <c r="J107" s="268"/>
      <c r="K107" s="188"/>
      <c r="L107" s="188"/>
      <c r="M107" s="188"/>
      <c r="N107" s="189">
        <f>H107*$J107/1000000</f>
        <v>0</v>
      </c>
      <c r="O107" s="188"/>
      <c r="P107" s="109"/>
    </row>
    <row r="108" spans="1:22" x14ac:dyDescent="0.2">
      <c r="A108" s="141"/>
      <c r="B108" s="143"/>
      <c r="C108" s="90">
        <v>2</v>
      </c>
      <c r="D108" s="72" t="s">
        <v>317</v>
      </c>
      <c r="E108" s="39" t="s">
        <v>56</v>
      </c>
      <c r="F108" s="120" t="s">
        <v>56</v>
      </c>
      <c r="G108" s="120" t="s">
        <v>56</v>
      </c>
      <c r="H108" s="120"/>
      <c r="I108" s="145" t="s">
        <v>56</v>
      </c>
      <c r="J108" s="97"/>
      <c r="K108" s="137"/>
      <c r="L108" s="98"/>
      <c r="M108" s="98"/>
      <c r="N108" s="189">
        <f>H108*$J108/1000000</f>
        <v>0</v>
      </c>
      <c r="O108" s="98"/>
      <c r="P108" s="109"/>
    </row>
    <row r="109" spans="1:22" ht="13.5" thickBot="1" x14ac:dyDescent="0.25">
      <c r="A109" s="141"/>
      <c r="B109" s="149"/>
      <c r="C109" s="410">
        <v>3</v>
      </c>
      <c r="D109" s="66" t="s">
        <v>318</v>
      </c>
      <c r="E109" s="40" t="s">
        <v>68</v>
      </c>
      <c r="F109" s="151" t="s">
        <v>68</v>
      </c>
      <c r="G109" s="151" t="s">
        <v>68</v>
      </c>
      <c r="H109" s="151" t="s">
        <v>68</v>
      </c>
      <c r="I109" s="154" t="s">
        <v>68</v>
      </c>
      <c r="J109" s="270"/>
      <c r="K109" s="368"/>
      <c r="L109" s="160"/>
      <c r="M109" s="160"/>
      <c r="N109" s="192"/>
      <c r="O109" s="160"/>
      <c r="P109" s="109"/>
    </row>
    <row r="110" spans="1:22" x14ac:dyDescent="0.2">
      <c r="A110" s="141"/>
      <c r="B110" s="99" t="s">
        <v>26</v>
      </c>
      <c r="C110" s="424"/>
      <c r="D110" s="163" t="s">
        <v>33</v>
      </c>
      <c r="E110" s="439"/>
      <c r="F110" s="239"/>
      <c r="G110" s="239"/>
      <c r="H110" s="239"/>
      <c r="I110" s="425"/>
      <c r="J110" s="268">
        <f t="shared" ref="J110:O110" si="26">J111+J112</f>
        <v>0</v>
      </c>
      <c r="K110" s="405">
        <f t="shared" si="26"/>
        <v>0</v>
      </c>
      <c r="L110" s="405">
        <f t="shared" si="26"/>
        <v>0</v>
      </c>
      <c r="M110" s="405">
        <f t="shared" si="26"/>
        <v>0</v>
      </c>
      <c r="N110" s="405">
        <f t="shared" si="26"/>
        <v>0</v>
      </c>
      <c r="O110" s="405">
        <f t="shared" si="26"/>
        <v>0</v>
      </c>
      <c r="P110" s="109"/>
    </row>
    <row r="111" spans="1:22" x14ac:dyDescent="0.2">
      <c r="A111" s="141"/>
      <c r="B111" s="143"/>
      <c r="C111" s="90">
        <v>1</v>
      </c>
      <c r="D111" s="72" t="s">
        <v>262</v>
      </c>
      <c r="E111" s="39" t="s">
        <v>68</v>
      </c>
      <c r="F111" s="120" t="s">
        <v>56</v>
      </c>
      <c r="G111" s="120" t="s">
        <v>56</v>
      </c>
      <c r="H111" s="245"/>
      <c r="I111" s="145" t="s">
        <v>56</v>
      </c>
      <c r="J111" s="97"/>
      <c r="K111" s="188"/>
      <c r="L111" s="98"/>
      <c r="M111" s="98"/>
      <c r="N111" s="189">
        <f>H111*$J111/1000000</f>
        <v>0</v>
      </c>
      <c r="O111" s="98"/>
      <c r="P111" s="109"/>
    </row>
    <row r="112" spans="1:22" ht="13.5" thickBot="1" x14ac:dyDescent="0.25">
      <c r="A112" s="141"/>
      <c r="B112" s="143"/>
      <c r="C112" s="90">
        <v>2</v>
      </c>
      <c r="D112" s="72" t="s">
        <v>263</v>
      </c>
      <c r="E112" s="120" t="s">
        <v>68</v>
      </c>
      <c r="F112" s="120" t="s">
        <v>56</v>
      </c>
      <c r="G112" s="120" t="s">
        <v>56</v>
      </c>
      <c r="H112" s="245"/>
      <c r="I112" s="145" t="s">
        <v>56</v>
      </c>
      <c r="J112" s="97"/>
      <c r="K112" s="188"/>
      <c r="L112" s="98"/>
      <c r="M112" s="98"/>
      <c r="N112" s="189">
        <f>H112*$J112/1000000</f>
        <v>0</v>
      </c>
      <c r="O112" s="98"/>
      <c r="P112" s="109"/>
    </row>
    <row r="113" spans="1:22" ht="13.5" thickBot="1" x14ac:dyDescent="0.25">
      <c r="A113" s="343">
        <v>7</v>
      </c>
      <c r="B113" s="344"/>
      <c r="C113" s="440"/>
      <c r="D113" s="211" t="s">
        <v>310</v>
      </c>
      <c r="E113" s="345"/>
      <c r="F113" s="345"/>
      <c r="G113" s="345"/>
      <c r="H113" s="345"/>
      <c r="I113" s="346"/>
      <c r="J113" s="441"/>
      <c r="K113" s="392">
        <f>K4+K19+K26+K49+K94+K100+K106+K110</f>
        <v>0</v>
      </c>
      <c r="L113" s="392">
        <f>L4+L19+L26+L49+L94+L100+L106+L110</f>
        <v>0</v>
      </c>
      <c r="M113" s="392">
        <f>M4+M19+M26+M49+M94+M100+M106+M110</f>
        <v>0</v>
      </c>
      <c r="N113" s="392">
        <f>N4+N19+N26+N49+N94+N100+N106+N110</f>
        <v>0</v>
      </c>
      <c r="O113" s="392">
        <f>O4+O19+O26+O49+O94+O100+O106+O110</f>
        <v>0</v>
      </c>
      <c r="P113" s="109"/>
    </row>
    <row r="114" spans="1:22" x14ac:dyDescent="0.2">
      <c r="A114" s="442"/>
      <c r="B114" s="443"/>
      <c r="C114" s="444" t="s">
        <v>362</v>
      </c>
      <c r="D114" s="212"/>
      <c r="E114" s="442"/>
      <c r="F114" s="442"/>
      <c r="G114" s="442"/>
      <c r="H114" s="442"/>
      <c r="I114" s="442"/>
      <c r="J114" s="445"/>
      <c r="K114" s="446"/>
      <c r="L114" s="446"/>
      <c r="M114" s="442"/>
      <c r="N114" s="446"/>
      <c r="O114" s="446"/>
      <c r="P114" s="109"/>
    </row>
    <row r="115" spans="1:22" x14ac:dyDescent="0.2">
      <c r="A115" s="447"/>
      <c r="B115" s="569"/>
      <c r="C115" s="569"/>
      <c r="D115" s="569"/>
      <c r="E115" s="447"/>
      <c r="F115" s="447"/>
      <c r="G115" s="447"/>
      <c r="H115" s="447"/>
      <c r="I115" s="447"/>
      <c r="J115" s="448"/>
      <c r="K115" s="449"/>
      <c r="L115" s="449"/>
      <c r="M115" s="447"/>
      <c r="N115" s="449"/>
      <c r="O115" s="449"/>
    </row>
    <row r="116" spans="1:22" x14ac:dyDescent="0.2">
      <c r="A116" s="447"/>
      <c r="B116" s="450"/>
      <c r="C116" s="450"/>
      <c r="D116" s="450"/>
      <c r="E116" s="450"/>
      <c r="F116" s="450"/>
      <c r="G116" s="450"/>
      <c r="H116" s="450"/>
      <c r="I116" s="450"/>
      <c r="J116" s="451"/>
      <c r="K116" s="452"/>
      <c r="L116" s="452"/>
      <c r="M116" s="450"/>
      <c r="N116" s="452"/>
      <c r="O116" s="452"/>
    </row>
    <row r="117" spans="1:22" x14ac:dyDescent="0.2">
      <c r="A117" s="447" t="s">
        <v>199</v>
      </c>
      <c r="B117" s="225"/>
      <c r="C117" s="225"/>
      <c r="D117" s="216"/>
      <c r="E117" s="450"/>
      <c r="F117" s="450"/>
      <c r="G117" s="450"/>
      <c r="H117" s="450"/>
      <c r="I117" s="450"/>
      <c r="J117" s="451"/>
      <c r="K117" s="452"/>
      <c r="L117" s="452"/>
      <c r="M117" s="450"/>
      <c r="N117" s="452"/>
      <c r="O117" s="452"/>
    </row>
    <row r="118" spans="1:22" ht="13.5" thickBot="1" x14ac:dyDescent="0.25">
      <c r="B118" s="453"/>
      <c r="C118" s="453"/>
      <c r="D118" s="217"/>
      <c r="E118" s="454"/>
      <c r="F118" s="454"/>
      <c r="G118" s="454"/>
      <c r="H118" s="454"/>
      <c r="I118" s="454"/>
      <c r="J118" s="454"/>
      <c r="K118" s="454"/>
      <c r="L118" s="454"/>
      <c r="M118" s="454"/>
      <c r="N118" s="454"/>
      <c r="O118" s="454"/>
    </row>
    <row r="119" spans="1:22" x14ac:dyDescent="0.2">
      <c r="A119" s="455"/>
      <c r="B119" s="456"/>
      <c r="C119" s="456"/>
      <c r="D119" s="218" t="s">
        <v>377</v>
      </c>
      <c r="E119" s="562" t="s">
        <v>189</v>
      </c>
      <c r="F119" s="563"/>
      <c r="G119" s="563"/>
      <c r="H119" s="563"/>
      <c r="I119" s="563"/>
      <c r="J119" s="573" t="s">
        <v>196</v>
      </c>
      <c r="K119" s="573" t="s">
        <v>197</v>
      </c>
      <c r="L119" s="571" t="s">
        <v>90</v>
      </c>
      <c r="M119" s="572"/>
      <c r="N119" s="225"/>
      <c r="O119" s="225"/>
    </row>
    <row r="120" spans="1:22" x14ac:dyDescent="0.2">
      <c r="A120" s="52"/>
      <c r="B120" s="457"/>
      <c r="C120" s="457"/>
      <c r="D120" s="219"/>
      <c r="E120" s="576"/>
      <c r="F120" s="577"/>
      <c r="G120" s="577"/>
      <c r="H120" s="577"/>
      <c r="I120" s="578"/>
      <c r="J120" s="574"/>
      <c r="K120" s="574"/>
      <c r="L120" s="458" t="s">
        <v>0</v>
      </c>
      <c r="M120" s="458" t="s">
        <v>112</v>
      </c>
      <c r="N120" s="225"/>
      <c r="O120" s="226"/>
    </row>
    <row r="121" spans="1:22" s="4" customFormat="1" ht="13.5" thickBot="1" x14ac:dyDescent="0.25">
      <c r="A121" s="64" t="s">
        <v>211</v>
      </c>
      <c r="B121" s="220" t="s">
        <v>142</v>
      </c>
      <c r="C121" s="221" t="s">
        <v>130</v>
      </c>
      <c r="D121" s="222"/>
      <c r="E121" s="564" t="s">
        <v>383</v>
      </c>
      <c r="F121" s="565"/>
      <c r="G121" s="564" t="s">
        <v>384</v>
      </c>
      <c r="H121" s="566"/>
      <c r="I121" s="566"/>
      <c r="J121" s="575"/>
      <c r="K121" s="575"/>
      <c r="L121" s="223" t="s">
        <v>380</v>
      </c>
      <c r="M121" s="224" t="s">
        <v>380</v>
      </c>
      <c r="N121" s="225"/>
      <c r="O121" s="226"/>
      <c r="P121" s="55"/>
      <c r="Q121" s="55"/>
      <c r="R121" s="55"/>
      <c r="S121" s="55"/>
      <c r="T121" s="55"/>
      <c r="U121" s="55"/>
      <c r="V121" s="55"/>
    </row>
    <row r="122" spans="1:22" x14ac:dyDescent="0.2">
      <c r="A122" s="52"/>
      <c r="B122" s="229"/>
      <c r="C122" s="229"/>
      <c r="D122" s="227" t="s">
        <v>188</v>
      </c>
      <c r="E122" s="567"/>
      <c r="F122" s="568"/>
      <c r="G122" s="561"/>
      <c r="H122" s="561"/>
      <c r="I122" s="561"/>
      <c r="J122" s="459"/>
      <c r="K122" s="460"/>
      <c r="L122" s="458"/>
      <c r="M122" s="461"/>
      <c r="N122" s="225"/>
      <c r="O122" s="226"/>
    </row>
    <row r="123" spans="1:22" x14ac:dyDescent="0.2">
      <c r="A123" s="52"/>
      <c r="B123" s="229"/>
      <c r="C123" s="229"/>
      <c r="D123" s="228" t="s">
        <v>187</v>
      </c>
      <c r="E123" s="581"/>
      <c r="F123" s="582"/>
      <c r="G123" s="561"/>
      <c r="H123" s="561"/>
      <c r="I123" s="561"/>
      <c r="J123" s="462">
        <f>J124+J125+J126+J127+J128+J129+J130+J131+J132</f>
        <v>0</v>
      </c>
      <c r="K123" s="462">
        <f>K124+K125+K126+K127+K128+K129+K130+K131+K132</f>
        <v>0</v>
      </c>
      <c r="L123" s="463">
        <f>L124+L125+L126+L127+L128+L129+L130+L131+L132</f>
        <v>0</v>
      </c>
      <c r="M123" s="463">
        <f>M124+M125+M126+M127+M128+M129+M130+M131+M132</f>
        <v>0</v>
      </c>
      <c r="N123" s="225"/>
      <c r="O123" s="226"/>
    </row>
    <row r="124" spans="1:22" s="4" customFormat="1" x14ac:dyDescent="0.2">
      <c r="A124" s="52"/>
      <c r="B124" s="229"/>
      <c r="C124" s="229">
        <v>1</v>
      </c>
      <c r="D124" s="219" t="s">
        <v>191</v>
      </c>
      <c r="E124" s="583"/>
      <c r="F124" s="584"/>
      <c r="G124" s="556" t="s">
        <v>56</v>
      </c>
      <c r="H124" s="557"/>
      <c r="I124" s="557"/>
      <c r="J124" s="230"/>
      <c r="K124" s="231"/>
      <c r="L124" s="232">
        <f>E124*$J124/1000000000000</f>
        <v>0</v>
      </c>
      <c r="M124" s="232"/>
      <c r="N124" s="225"/>
      <c r="O124" s="226"/>
      <c r="P124" s="55"/>
      <c r="Q124" s="55"/>
      <c r="R124" s="55"/>
      <c r="S124" s="55"/>
      <c r="T124" s="55"/>
      <c r="U124" s="55"/>
      <c r="V124" s="55"/>
    </row>
    <row r="125" spans="1:22" x14ac:dyDescent="0.2">
      <c r="A125" s="52"/>
      <c r="B125" s="229"/>
      <c r="C125" s="229">
        <v>2</v>
      </c>
      <c r="D125" s="219" t="s">
        <v>80</v>
      </c>
      <c r="E125" s="553"/>
      <c r="F125" s="554"/>
      <c r="G125" s="553"/>
      <c r="H125" s="555"/>
      <c r="I125" s="555"/>
      <c r="J125" s="230"/>
      <c r="K125" s="231"/>
      <c r="L125" s="232">
        <f t="shared" ref="L125:L131" si="27">E125*$J125/1000000000000</f>
        <v>0</v>
      </c>
      <c r="M125" s="232">
        <f>G125*$K125/1000000</f>
        <v>0</v>
      </c>
      <c r="N125" s="225"/>
      <c r="O125" s="226"/>
    </row>
    <row r="126" spans="1:22" x14ac:dyDescent="0.2">
      <c r="A126" s="52"/>
      <c r="B126" s="229"/>
      <c r="C126" s="229">
        <v>3</v>
      </c>
      <c r="D126" s="219" t="s">
        <v>186</v>
      </c>
      <c r="E126" s="553"/>
      <c r="F126" s="554"/>
      <c r="G126" s="553"/>
      <c r="H126" s="555"/>
      <c r="I126" s="555"/>
      <c r="J126" s="230"/>
      <c r="K126" s="231"/>
      <c r="L126" s="232">
        <f t="shared" si="27"/>
        <v>0</v>
      </c>
      <c r="M126" s="232">
        <f>G126*$K126/1000000</f>
        <v>0</v>
      </c>
      <c r="N126" s="225"/>
      <c r="O126" s="226"/>
    </row>
    <row r="127" spans="1:22" x14ac:dyDescent="0.2">
      <c r="A127" s="52"/>
      <c r="B127" s="229"/>
      <c r="C127" s="229">
        <v>4</v>
      </c>
      <c r="D127" s="219" t="s">
        <v>192</v>
      </c>
      <c r="E127" s="558" t="s">
        <v>56</v>
      </c>
      <c r="F127" s="585"/>
      <c r="G127" s="558" t="s">
        <v>56</v>
      </c>
      <c r="H127" s="559"/>
      <c r="I127" s="559"/>
      <c r="J127" s="230"/>
      <c r="K127" s="231"/>
      <c r="L127" s="232"/>
      <c r="M127" s="232"/>
      <c r="N127" s="225"/>
      <c r="O127" s="226"/>
    </row>
    <row r="128" spans="1:22" x14ac:dyDescent="0.2">
      <c r="A128" s="52"/>
      <c r="B128" s="229"/>
      <c r="C128" s="229">
        <v>5</v>
      </c>
      <c r="D128" s="219" t="s">
        <v>81</v>
      </c>
      <c r="E128" s="553"/>
      <c r="F128" s="554"/>
      <c r="G128" s="553"/>
      <c r="H128" s="555"/>
      <c r="I128" s="555"/>
      <c r="J128" s="230"/>
      <c r="K128" s="231"/>
      <c r="L128" s="232">
        <f t="shared" si="27"/>
        <v>0</v>
      </c>
      <c r="M128" s="232">
        <f>G128*$K128/1000000</f>
        <v>0</v>
      </c>
      <c r="N128" s="225"/>
      <c r="O128" s="226"/>
    </row>
    <row r="129" spans="1:15" x14ac:dyDescent="0.2">
      <c r="A129" s="52"/>
      <c r="B129" s="229"/>
      <c r="C129" s="229">
        <v>6</v>
      </c>
      <c r="D129" s="233" t="s">
        <v>83</v>
      </c>
      <c r="E129" s="558" t="s">
        <v>56</v>
      </c>
      <c r="F129" s="585"/>
      <c r="G129" s="558" t="s">
        <v>56</v>
      </c>
      <c r="H129" s="559"/>
      <c r="I129" s="559"/>
      <c r="J129" s="230"/>
      <c r="K129" s="231"/>
      <c r="L129" s="232"/>
      <c r="M129" s="464"/>
      <c r="N129" s="225"/>
      <c r="O129" s="226"/>
    </row>
    <row r="130" spans="1:15" x14ac:dyDescent="0.2">
      <c r="A130" s="52"/>
      <c r="B130" s="229"/>
      <c r="C130" s="229">
        <v>7</v>
      </c>
      <c r="D130" s="233" t="s">
        <v>82</v>
      </c>
      <c r="E130" s="558" t="s">
        <v>56</v>
      </c>
      <c r="F130" s="585"/>
      <c r="G130" s="558" t="s">
        <v>56</v>
      </c>
      <c r="H130" s="559"/>
      <c r="I130" s="560"/>
      <c r="J130" s="230"/>
      <c r="K130" s="231"/>
      <c r="L130" s="232"/>
      <c r="M130" s="464"/>
      <c r="N130" s="225"/>
      <c r="O130" s="226"/>
    </row>
    <row r="131" spans="1:15" ht="25.5" x14ac:dyDescent="0.2">
      <c r="A131" s="52"/>
      <c r="B131" s="229"/>
      <c r="C131" s="229">
        <v>8</v>
      </c>
      <c r="D131" s="233" t="s">
        <v>198</v>
      </c>
      <c r="E131" s="553"/>
      <c r="F131" s="554"/>
      <c r="G131" s="558" t="s">
        <v>56</v>
      </c>
      <c r="H131" s="559"/>
      <c r="I131" s="560"/>
      <c r="J131" s="230"/>
      <c r="K131" s="231"/>
      <c r="L131" s="232">
        <f t="shared" si="27"/>
        <v>0</v>
      </c>
      <c r="M131" s="232"/>
      <c r="N131" s="225"/>
      <c r="O131" s="226"/>
    </row>
    <row r="132" spans="1:15" ht="13.5" thickBot="1" x14ac:dyDescent="0.25">
      <c r="A132" s="57"/>
      <c r="B132" s="465"/>
      <c r="C132" s="465">
        <v>9</v>
      </c>
      <c r="D132" s="222" t="s">
        <v>194</v>
      </c>
      <c r="E132" s="587" t="s">
        <v>56</v>
      </c>
      <c r="F132" s="588"/>
      <c r="G132" s="587" t="s">
        <v>56</v>
      </c>
      <c r="H132" s="589"/>
      <c r="I132" s="589"/>
      <c r="J132" s="466"/>
      <c r="K132" s="467"/>
      <c r="L132" s="234"/>
      <c r="M132" s="224"/>
      <c r="N132" s="225"/>
      <c r="O132" s="226"/>
    </row>
    <row r="133" spans="1:15" x14ac:dyDescent="0.2">
      <c r="B133" s="453"/>
      <c r="C133" s="453"/>
      <c r="D133" s="217"/>
      <c r="E133" s="454"/>
      <c r="F133" s="454"/>
      <c r="G133" s="454"/>
      <c r="H133" s="454"/>
      <c r="I133" s="454"/>
      <c r="J133" s="454"/>
      <c r="K133" s="454"/>
      <c r="L133" s="454"/>
      <c r="M133" s="454"/>
      <c r="N133" s="454"/>
      <c r="O133" s="454"/>
    </row>
    <row r="134" spans="1:15" x14ac:dyDescent="0.2">
      <c r="A134" s="61"/>
      <c r="B134" s="586"/>
      <c r="C134" s="586"/>
      <c r="D134" s="586"/>
      <c r="E134" s="586"/>
      <c r="F134" s="586"/>
      <c r="G134" s="586"/>
      <c r="H134" s="454"/>
      <c r="I134" s="454"/>
      <c r="J134" s="454"/>
      <c r="K134" s="454"/>
      <c r="L134" s="454"/>
      <c r="M134" s="454"/>
      <c r="N134" s="454"/>
      <c r="O134" s="454"/>
    </row>
    <row r="135" spans="1:15" x14ac:dyDescent="0.2">
      <c r="B135" s="453"/>
      <c r="C135" s="453"/>
      <c r="D135" s="217"/>
      <c r="E135" s="454"/>
      <c r="F135" s="454"/>
      <c r="G135" s="454"/>
      <c r="H135" s="454"/>
      <c r="I135" s="454"/>
      <c r="J135" s="454"/>
      <c r="K135" s="454"/>
      <c r="L135" s="454"/>
      <c r="M135" s="454"/>
      <c r="N135" s="454"/>
      <c r="O135" s="454"/>
    </row>
    <row r="138" spans="1:15" x14ac:dyDescent="0.2">
      <c r="D138" s="60"/>
    </row>
    <row r="139" spans="1:15" x14ac:dyDescent="0.2">
      <c r="D139" s="60"/>
    </row>
    <row r="140" spans="1:15" x14ac:dyDescent="0.2">
      <c r="D140" s="60"/>
    </row>
  </sheetData>
  <mergeCells count="38">
    <mergeCell ref="E123:F123"/>
    <mergeCell ref="E124:F124"/>
    <mergeCell ref="E130:F130"/>
    <mergeCell ref="G130:I130"/>
    <mergeCell ref="B134:G134"/>
    <mergeCell ref="G123:I123"/>
    <mergeCell ref="G127:I127"/>
    <mergeCell ref="E127:F127"/>
    <mergeCell ref="E132:F132"/>
    <mergeCell ref="G132:I132"/>
    <mergeCell ref="E125:F125"/>
    <mergeCell ref="E126:F126"/>
    <mergeCell ref="G125:I125"/>
    <mergeCell ref="G126:I126"/>
    <mergeCell ref="E128:F128"/>
    <mergeCell ref="E129:F129"/>
    <mergeCell ref="B115:D115"/>
    <mergeCell ref="K1:O1"/>
    <mergeCell ref="E1:I1"/>
    <mergeCell ref="L119:M119"/>
    <mergeCell ref="J119:J121"/>
    <mergeCell ref="E120:F120"/>
    <mergeCell ref="G120:I120"/>
    <mergeCell ref="K119:K121"/>
    <mergeCell ref="E84:E85"/>
    <mergeCell ref="E87:E89"/>
    <mergeCell ref="H84:H85"/>
    <mergeCell ref="H87:H89"/>
    <mergeCell ref="G122:I122"/>
    <mergeCell ref="E119:I119"/>
    <mergeCell ref="E121:F121"/>
    <mergeCell ref="G121:I121"/>
    <mergeCell ref="E122:F122"/>
    <mergeCell ref="E131:F131"/>
    <mergeCell ref="G128:I128"/>
    <mergeCell ref="G124:I124"/>
    <mergeCell ref="G129:I129"/>
    <mergeCell ref="G131:I13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3" orientation="portrait" r:id="rId1"/>
  <headerFooter alignWithMargins="0">
    <oddHeader>&amp;L&amp;"-,Regular"&amp;11Unintentional HCB Inventory&amp;C&amp;"-,Regular"&amp;11Reference Year: ______________&amp;R&amp;"-,Regular"&amp;11Country: ________________</oddHeader>
    <oddFooter>&amp;L&amp;"-,Regular"&amp;11&amp;A&amp;C&amp;"-,Regular"&amp;11Toolkit v2019&amp;R&amp;"-,Regular"&amp;11Page &amp;P</oddFooter>
  </headerFooter>
  <rowBreaks count="1" manualBreakCount="1">
    <brk id="9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view="pageBreakPreview" zoomScaleNormal="100" zoomScaleSheetLayoutView="100" workbookViewId="0">
      <selection activeCell="D1" sqref="D1"/>
    </sheetView>
  </sheetViews>
  <sheetFormatPr defaultRowHeight="12.75" x14ac:dyDescent="0.2"/>
  <cols>
    <col min="1" max="1" width="6.5" style="109" customWidth="1"/>
    <col min="2" max="2" width="7.83203125" style="350" bestFit="1" customWidth="1"/>
    <col min="3" max="3" width="6.1640625" style="350" bestFit="1" customWidth="1"/>
    <col min="4" max="4" width="31.6640625" style="109" customWidth="1"/>
    <col min="5" max="5" width="5.83203125" style="109" customWidth="1"/>
    <col min="6" max="6" width="6.6640625" style="109" bestFit="1" customWidth="1"/>
    <col min="7" max="7" width="5.6640625" style="109" bestFit="1" customWidth="1"/>
    <col min="8" max="8" width="8.33203125" style="109" bestFit="1" customWidth="1"/>
    <col min="9" max="9" width="9.33203125" style="109"/>
    <col min="10" max="10" width="11.1640625" style="109" bestFit="1" customWidth="1"/>
    <col min="11" max="13" width="9.1640625" style="109" bestFit="1" customWidth="1"/>
    <col min="14" max="14" width="9.6640625" style="109" bestFit="1" customWidth="1"/>
    <col min="15" max="15" width="10" style="109" bestFit="1" customWidth="1"/>
    <col min="16" max="22" width="9.33203125" style="109"/>
    <col min="23" max="16384" width="9.33203125" style="18"/>
  </cols>
  <sheetData>
    <row r="1" spans="1:22" x14ac:dyDescent="0.2">
      <c r="A1" s="132"/>
      <c r="B1" s="133"/>
      <c r="C1" s="133"/>
      <c r="D1" s="300"/>
      <c r="E1" s="549" t="s">
        <v>379</v>
      </c>
      <c r="F1" s="550"/>
      <c r="G1" s="550"/>
      <c r="H1" s="550"/>
      <c r="I1" s="551"/>
      <c r="J1" s="134" t="s">
        <v>88</v>
      </c>
      <c r="K1" s="541" t="s">
        <v>90</v>
      </c>
      <c r="L1" s="542"/>
      <c r="M1" s="542"/>
      <c r="N1" s="542"/>
      <c r="O1" s="552"/>
    </row>
    <row r="2" spans="1:22" s="21" customFormat="1" ht="13.5" thickBot="1" x14ac:dyDescent="0.25">
      <c r="A2" s="121" t="s">
        <v>211</v>
      </c>
      <c r="B2" s="122" t="s">
        <v>142</v>
      </c>
      <c r="C2" s="122" t="s">
        <v>130</v>
      </c>
      <c r="D2" s="125"/>
      <c r="E2" s="123" t="s">
        <v>15</v>
      </c>
      <c r="F2" s="123" t="s">
        <v>0</v>
      </c>
      <c r="G2" s="123" t="s">
        <v>77</v>
      </c>
      <c r="H2" s="123" t="s">
        <v>147</v>
      </c>
      <c r="I2" s="171" t="s">
        <v>1</v>
      </c>
      <c r="J2" s="136" t="s">
        <v>89</v>
      </c>
      <c r="K2" s="137" t="s">
        <v>380</v>
      </c>
      <c r="L2" s="137" t="s">
        <v>380</v>
      </c>
      <c r="M2" s="137" t="s">
        <v>380</v>
      </c>
      <c r="N2" s="137" t="s">
        <v>380</v>
      </c>
      <c r="O2" s="137" t="s">
        <v>380</v>
      </c>
      <c r="P2" s="109"/>
      <c r="Q2" s="109"/>
      <c r="R2" s="109"/>
      <c r="S2" s="109"/>
      <c r="T2" s="109"/>
      <c r="U2" s="109"/>
      <c r="V2" s="109"/>
    </row>
    <row r="3" spans="1:22" s="19" customFormat="1" ht="13.5" thickBot="1" x14ac:dyDescent="0.25">
      <c r="A3" s="76">
        <v>8</v>
      </c>
      <c r="B3" s="77"/>
      <c r="C3" s="77"/>
      <c r="D3" s="80" t="s">
        <v>11</v>
      </c>
      <c r="E3" s="80"/>
      <c r="F3" s="80"/>
      <c r="G3" s="80"/>
      <c r="H3" s="80"/>
      <c r="I3" s="81"/>
      <c r="J3" s="140"/>
      <c r="K3" s="83" t="s">
        <v>15</v>
      </c>
      <c r="L3" s="83" t="s">
        <v>0</v>
      </c>
      <c r="M3" s="83" t="s">
        <v>77</v>
      </c>
      <c r="N3" s="83" t="s">
        <v>147</v>
      </c>
      <c r="O3" s="83" t="s">
        <v>1</v>
      </c>
      <c r="P3" s="84"/>
      <c r="Q3" s="84"/>
      <c r="R3" s="84"/>
      <c r="S3" s="84"/>
      <c r="T3" s="84"/>
      <c r="U3" s="84"/>
      <c r="V3" s="84"/>
    </row>
    <row r="4" spans="1:22" s="25" customFormat="1" x14ac:dyDescent="0.2">
      <c r="A4" s="70"/>
      <c r="B4" s="379" t="s">
        <v>16</v>
      </c>
      <c r="C4" s="379"/>
      <c r="D4" s="85" t="s">
        <v>34</v>
      </c>
      <c r="E4" s="167"/>
      <c r="F4" s="167"/>
      <c r="G4" s="167"/>
      <c r="H4" s="167"/>
      <c r="I4" s="380"/>
      <c r="J4" s="14">
        <f t="shared" ref="J4:O4" si="0">J5+J6+J7</f>
        <v>0</v>
      </c>
      <c r="K4" s="178">
        <f t="shared" si="0"/>
        <v>0</v>
      </c>
      <c r="L4" s="180">
        <f t="shared" si="0"/>
        <v>0</v>
      </c>
      <c r="M4" s="180">
        <f t="shared" si="0"/>
        <v>0</v>
      </c>
      <c r="N4" s="178">
        <f t="shared" si="0"/>
        <v>0</v>
      </c>
      <c r="O4" s="178">
        <f t="shared" si="0"/>
        <v>0</v>
      </c>
      <c r="P4" s="104"/>
      <c r="Q4" s="104"/>
      <c r="R4" s="104"/>
      <c r="S4" s="104"/>
      <c r="T4" s="104"/>
      <c r="U4" s="104"/>
      <c r="V4" s="104"/>
    </row>
    <row r="5" spans="1:22" s="25" customFormat="1" ht="25.5" x14ac:dyDescent="0.2">
      <c r="A5" s="70"/>
      <c r="B5" s="73"/>
      <c r="C5" s="73">
        <v>1</v>
      </c>
      <c r="D5" s="72" t="s">
        <v>319</v>
      </c>
      <c r="E5" s="72"/>
      <c r="F5" s="72" t="s">
        <v>68</v>
      </c>
      <c r="G5" s="72" t="s">
        <v>56</v>
      </c>
      <c r="H5" s="72"/>
      <c r="I5" s="173"/>
      <c r="J5" s="74"/>
      <c r="K5" s="178">
        <f>E5*$J5/1000000</f>
        <v>0</v>
      </c>
      <c r="L5" s="179"/>
      <c r="M5" s="179"/>
      <c r="N5" s="178">
        <f t="shared" ref="N5:O7" si="1">H5*$J5/1000000</f>
        <v>0</v>
      </c>
      <c r="O5" s="178">
        <f t="shared" si="1"/>
        <v>0</v>
      </c>
      <c r="P5" s="104"/>
      <c r="Q5" s="104"/>
      <c r="R5" s="104"/>
      <c r="S5" s="104"/>
      <c r="T5" s="104"/>
      <c r="U5" s="104"/>
      <c r="V5" s="104"/>
    </row>
    <row r="6" spans="1:22" s="25" customFormat="1" x14ac:dyDescent="0.2">
      <c r="A6" s="70"/>
      <c r="B6" s="73"/>
      <c r="C6" s="73">
        <v>2</v>
      </c>
      <c r="D6" s="72" t="s">
        <v>320</v>
      </c>
      <c r="E6" s="72"/>
      <c r="F6" s="72" t="s">
        <v>68</v>
      </c>
      <c r="G6" s="72" t="s">
        <v>56</v>
      </c>
      <c r="H6" s="72"/>
      <c r="I6" s="175"/>
      <c r="J6" s="74"/>
      <c r="K6" s="178">
        <f>E6*$J6/1000000</f>
        <v>0</v>
      </c>
      <c r="L6" s="179"/>
      <c r="M6" s="179"/>
      <c r="N6" s="178">
        <f t="shared" si="1"/>
        <v>0</v>
      </c>
      <c r="O6" s="178">
        <f t="shared" si="1"/>
        <v>0</v>
      </c>
      <c r="P6" s="104"/>
      <c r="Q6" s="104"/>
      <c r="R6" s="104"/>
      <c r="S6" s="104"/>
      <c r="T6" s="104"/>
      <c r="U6" s="104"/>
      <c r="V6" s="104"/>
    </row>
    <row r="7" spans="1:22" s="20" customFormat="1" x14ac:dyDescent="0.2">
      <c r="A7" s="70"/>
      <c r="B7" s="172"/>
      <c r="C7" s="172">
        <v>3</v>
      </c>
      <c r="D7" s="67" t="s">
        <v>321</v>
      </c>
      <c r="E7" s="67"/>
      <c r="F7" s="67" t="s">
        <v>68</v>
      </c>
      <c r="G7" s="67" t="s">
        <v>56</v>
      </c>
      <c r="H7" s="67"/>
      <c r="I7" s="68"/>
      <c r="J7" s="69"/>
      <c r="K7" s="182">
        <f>E7*$J7/1000000</f>
        <v>0</v>
      </c>
      <c r="L7" s="181"/>
      <c r="M7" s="181"/>
      <c r="N7" s="182">
        <f t="shared" si="1"/>
        <v>0</v>
      </c>
      <c r="O7" s="178">
        <f t="shared" si="1"/>
        <v>0</v>
      </c>
      <c r="P7" s="104"/>
      <c r="Q7" s="104"/>
      <c r="R7" s="104"/>
      <c r="S7" s="104"/>
      <c r="T7" s="104"/>
      <c r="U7" s="104"/>
      <c r="V7" s="104"/>
    </row>
    <row r="8" spans="1:22" s="25" customFormat="1" x14ac:dyDescent="0.2">
      <c r="A8" s="70"/>
      <c r="B8" s="71" t="s">
        <v>17</v>
      </c>
      <c r="C8" s="71"/>
      <c r="D8" s="163" t="s">
        <v>133</v>
      </c>
      <c r="E8" s="72"/>
      <c r="F8" s="72"/>
      <c r="G8" s="72"/>
      <c r="H8" s="72"/>
      <c r="I8" s="175"/>
      <c r="J8" s="14">
        <f t="shared" ref="J8:O8" si="2">J9+J10+J11</f>
        <v>0</v>
      </c>
      <c r="K8" s="178">
        <f t="shared" si="2"/>
        <v>0</v>
      </c>
      <c r="L8" s="26">
        <f t="shared" si="2"/>
        <v>0</v>
      </c>
      <c r="M8" s="26">
        <f t="shared" si="2"/>
        <v>0</v>
      </c>
      <c r="N8" s="26">
        <f t="shared" si="2"/>
        <v>0</v>
      </c>
      <c r="O8" s="381">
        <f t="shared" si="2"/>
        <v>0</v>
      </c>
      <c r="P8" s="104"/>
      <c r="Q8" s="104"/>
      <c r="R8" s="104"/>
      <c r="S8" s="104"/>
      <c r="T8" s="104"/>
      <c r="U8" s="104"/>
      <c r="V8" s="104"/>
    </row>
    <row r="9" spans="1:22" s="25" customFormat="1" x14ac:dyDescent="0.2">
      <c r="A9" s="70"/>
      <c r="B9" s="73"/>
      <c r="C9" s="73">
        <v>1</v>
      </c>
      <c r="D9" s="72" t="s">
        <v>205</v>
      </c>
      <c r="E9" s="72"/>
      <c r="F9" s="72" t="s">
        <v>68</v>
      </c>
      <c r="G9" s="72" t="s">
        <v>68</v>
      </c>
      <c r="H9" s="72" t="s">
        <v>68</v>
      </c>
      <c r="I9" s="175" t="s">
        <v>56</v>
      </c>
      <c r="J9" s="74"/>
      <c r="K9" s="178">
        <f>E9*$J9/1000000</f>
        <v>0</v>
      </c>
      <c r="L9" s="179"/>
      <c r="M9" s="179"/>
      <c r="N9" s="180"/>
      <c r="O9" s="178"/>
      <c r="P9" s="104"/>
      <c r="Q9" s="104"/>
      <c r="R9" s="104"/>
      <c r="S9" s="104"/>
      <c r="T9" s="104"/>
      <c r="U9" s="104"/>
      <c r="V9" s="104"/>
    </row>
    <row r="10" spans="1:22" s="25" customFormat="1" ht="25.5" x14ac:dyDescent="0.2">
      <c r="A10" s="70"/>
      <c r="B10" s="73"/>
      <c r="C10" s="73">
        <v>2</v>
      </c>
      <c r="D10" s="72" t="s">
        <v>374</v>
      </c>
      <c r="E10" s="72">
        <v>150</v>
      </c>
      <c r="F10" s="72" t="s">
        <v>68</v>
      </c>
      <c r="G10" s="72" t="s">
        <v>68</v>
      </c>
      <c r="H10" s="72" t="s">
        <v>68</v>
      </c>
      <c r="I10" s="175"/>
      <c r="J10" s="74"/>
      <c r="K10" s="178">
        <f>E10*$J10/1000000</f>
        <v>0</v>
      </c>
      <c r="L10" s="179"/>
      <c r="M10" s="179"/>
      <c r="N10" s="180"/>
      <c r="O10" s="178">
        <f>I10*$J10/1000000</f>
        <v>0</v>
      </c>
      <c r="P10" s="104"/>
      <c r="Q10" s="104"/>
      <c r="R10" s="104"/>
      <c r="S10" s="104"/>
      <c r="T10" s="104"/>
      <c r="U10" s="104"/>
      <c r="V10" s="104"/>
    </row>
    <row r="11" spans="1:22" s="25" customFormat="1" x14ac:dyDescent="0.2">
      <c r="A11" s="70"/>
      <c r="B11" s="172"/>
      <c r="C11" s="172">
        <v>3</v>
      </c>
      <c r="D11" s="67" t="s">
        <v>206</v>
      </c>
      <c r="E11" s="67"/>
      <c r="F11" s="67" t="s">
        <v>68</v>
      </c>
      <c r="G11" s="67" t="s">
        <v>68</v>
      </c>
      <c r="H11" s="67" t="s">
        <v>68</v>
      </c>
      <c r="I11" s="68"/>
      <c r="J11" s="69"/>
      <c r="K11" s="182">
        <f>E11*$J11/1000000</f>
        <v>0</v>
      </c>
      <c r="L11" s="181"/>
      <c r="M11" s="181"/>
      <c r="N11" s="183"/>
      <c r="O11" s="182">
        <f>I11*$J11/1000000</f>
        <v>0</v>
      </c>
      <c r="P11" s="104"/>
      <c r="Q11" s="104"/>
      <c r="R11" s="104"/>
      <c r="S11" s="104"/>
      <c r="T11" s="104"/>
      <c r="U11" s="104"/>
      <c r="V11" s="104"/>
    </row>
    <row r="12" spans="1:22" s="25" customFormat="1" x14ac:dyDescent="0.2">
      <c r="A12" s="70"/>
      <c r="B12" s="71" t="s">
        <v>18</v>
      </c>
      <c r="C12" s="71"/>
      <c r="D12" s="163" t="s">
        <v>35</v>
      </c>
      <c r="E12" s="72"/>
      <c r="F12" s="72"/>
      <c r="G12" s="72"/>
      <c r="H12" s="72"/>
      <c r="I12" s="175"/>
      <c r="J12" s="14">
        <f t="shared" ref="J12:O12" si="3">J13+J14+J15</f>
        <v>0</v>
      </c>
      <c r="K12" s="178">
        <f t="shared" si="3"/>
        <v>0</v>
      </c>
      <c r="L12" s="180">
        <f t="shared" si="3"/>
        <v>0</v>
      </c>
      <c r="M12" s="180">
        <f t="shared" si="3"/>
        <v>0</v>
      </c>
      <c r="N12" s="180">
        <f t="shared" si="3"/>
        <v>0</v>
      </c>
      <c r="O12" s="178">
        <f t="shared" si="3"/>
        <v>0</v>
      </c>
      <c r="P12" s="104"/>
      <c r="Q12" s="104"/>
      <c r="R12" s="104"/>
      <c r="S12" s="104"/>
      <c r="T12" s="104"/>
      <c r="U12" s="104"/>
      <c r="V12" s="104"/>
    </row>
    <row r="13" spans="1:22" s="20" customFormat="1" x14ac:dyDescent="0.2">
      <c r="A13" s="70"/>
      <c r="B13" s="73"/>
      <c r="C13" s="73">
        <v>1</v>
      </c>
      <c r="D13" s="72" t="s">
        <v>322</v>
      </c>
      <c r="E13" s="72"/>
      <c r="F13" s="72" t="s">
        <v>68</v>
      </c>
      <c r="G13" s="72" t="s">
        <v>56</v>
      </c>
      <c r="H13" s="72" t="s">
        <v>56</v>
      </c>
      <c r="I13" s="173"/>
      <c r="J13" s="74"/>
      <c r="K13" s="178">
        <f>E13*$J13/1000000</f>
        <v>0</v>
      </c>
      <c r="L13" s="179"/>
      <c r="M13" s="179"/>
      <c r="N13" s="180"/>
      <c r="O13" s="187">
        <f>I13*$J13/1000000</f>
        <v>0</v>
      </c>
      <c r="P13" s="104"/>
      <c r="Q13" s="104"/>
      <c r="R13" s="104"/>
      <c r="S13" s="104"/>
      <c r="T13" s="104"/>
      <c r="U13" s="104"/>
      <c r="V13" s="104"/>
    </row>
    <row r="14" spans="1:22" s="25" customFormat="1" x14ac:dyDescent="0.2">
      <c r="A14" s="70"/>
      <c r="B14" s="73"/>
      <c r="C14" s="73">
        <v>2</v>
      </c>
      <c r="D14" s="72" t="s">
        <v>323</v>
      </c>
      <c r="E14" s="72"/>
      <c r="F14" s="72" t="s">
        <v>68</v>
      </c>
      <c r="G14" s="72" t="s">
        <v>56</v>
      </c>
      <c r="H14" s="72" t="s">
        <v>56</v>
      </c>
      <c r="I14" s="173"/>
      <c r="J14" s="74"/>
      <c r="K14" s="178">
        <f>E14*$J14/1000000</f>
        <v>0</v>
      </c>
      <c r="L14" s="179"/>
      <c r="M14" s="179"/>
      <c r="N14" s="180"/>
      <c r="O14" s="187">
        <f>I14*$J14/1000000</f>
        <v>0</v>
      </c>
      <c r="P14" s="104"/>
      <c r="Q14" s="104"/>
      <c r="R14" s="104"/>
      <c r="S14" s="104"/>
      <c r="T14" s="104"/>
      <c r="U14" s="104"/>
      <c r="V14" s="104"/>
    </row>
    <row r="15" spans="1:22" s="25" customFormat="1" x14ac:dyDescent="0.2">
      <c r="A15" s="70"/>
      <c r="B15" s="172"/>
      <c r="C15" s="172">
        <v>3</v>
      </c>
      <c r="D15" s="67" t="s">
        <v>324</v>
      </c>
      <c r="E15" s="67"/>
      <c r="F15" s="67" t="s">
        <v>68</v>
      </c>
      <c r="G15" s="67" t="s">
        <v>56</v>
      </c>
      <c r="H15" s="67" t="s">
        <v>56</v>
      </c>
      <c r="I15" s="382"/>
      <c r="J15" s="69"/>
      <c r="K15" s="182">
        <f>E15*$J15/1000000</f>
        <v>0</v>
      </c>
      <c r="L15" s="181"/>
      <c r="M15" s="181"/>
      <c r="N15" s="183"/>
      <c r="O15" s="383">
        <f>I15*$J15/1000000</f>
        <v>0</v>
      </c>
      <c r="P15" s="104"/>
      <c r="Q15" s="104"/>
      <c r="R15" s="104"/>
      <c r="S15" s="104"/>
      <c r="T15" s="104"/>
      <c r="U15" s="104"/>
      <c r="V15" s="104"/>
    </row>
    <row r="16" spans="1:22" s="25" customFormat="1" x14ac:dyDescent="0.2">
      <c r="A16" s="70"/>
      <c r="B16" s="71" t="s">
        <v>19</v>
      </c>
      <c r="C16" s="71"/>
      <c r="D16" s="163" t="s">
        <v>325</v>
      </c>
      <c r="E16" s="72"/>
      <c r="F16" s="72"/>
      <c r="G16" s="72"/>
      <c r="H16" s="72"/>
      <c r="I16" s="384"/>
      <c r="J16" s="14">
        <f t="shared" ref="J16:O16" si="4">J17+J18</f>
        <v>0</v>
      </c>
      <c r="K16" s="180">
        <f t="shared" si="4"/>
        <v>0</v>
      </c>
      <c r="L16" s="180">
        <f t="shared" si="4"/>
        <v>0</v>
      </c>
      <c r="M16" s="180">
        <f t="shared" si="4"/>
        <v>0</v>
      </c>
      <c r="N16" s="180">
        <f t="shared" si="4"/>
        <v>0</v>
      </c>
      <c r="O16" s="178">
        <f t="shared" si="4"/>
        <v>0</v>
      </c>
      <c r="P16" s="104"/>
      <c r="Q16" s="104"/>
      <c r="R16" s="104"/>
      <c r="S16" s="104"/>
      <c r="T16" s="104"/>
      <c r="U16" s="104"/>
      <c r="V16" s="104"/>
    </row>
    <row r="17" spans="1:22" s="25" customFormat="1" x14ac:dyDescent="0.2">
      <c r="A17" s="70"/>
      <c r="B17" s="120"/>
      <c r="C17" s="73">
        <v>1</v>
      </c>
      <c r="D17" s="72" t="s">
        <v>95</v>
      </c>
      <c r="E17" s="72" t="s">
        <v>68</v>
      </c>
      <c r="F17" s="72" t="s">
        <v>68</v>
      </c>
      <c r="G17" s="72" t="s">
        <v>68</v>
      </c>
      <c r="H17" s="72" t="s">
        <v>68</v>
      </c>
      <c r="I17" s="17"/>
      <c r="J17" s="74"/>
      <c r="K17" s="179"/>
      <c r="L17" s="179"/>
      <c r="M17" s="179"/>
      <c r="N17" s="180"/>
      <c r="O17" s="178">
        <f>I17*$J17/1000000</f>
        <v>0</v>
      </c>
      <c r="P17" s="104"/>
      <c r="Q17" s="104"/>
      <c r="R17" s="104"/>
      <c r="S17" s="104"/>
      <c r="T17" s="104"/>
      <c r="U17" s="104"/>
      <c r="V17" s="104"/>
    </row>
    <row r="18" spans="1:22" s="25" customFormat="1" x14ac:dyDescent="0.2">
      <c r="A18" s="70"/>
      <c r="B18" s="65"/>
      <c r="C18" s="65">
        <v>2</v>
      </c>
      <c r="D18" s="66" t="s">
        <v>96</v>
      </c>
      <c r="E18" s="66" t="s">
        <v>68</v>
      </c>
      <c r="F18" s="66" t="s">
        <v>68</v>
      </c>
      <c r="G18" s="66" t="s">
        <v>68</v>
      </c>
      <c r="H18" s="66" t="s">
        <v>68</v>
      </c>
      <c r="I18" s="68"/>
      <c r="J18" s="69"/>
      <c r="K18" s="181"/>
      <c r="L18" s="181"/>
      <c r="M18" s="181"/>
      <c r="N18" s="183"/>
      <c r="O18" s="182">
        <f>I18*$J18/1000000</f>
        <v>0</v>
      </c>
      <c r="P18" s="104"/>
      <c r="Q18" s="104"/>
      <c r="R18" s="104"/>
      <c r="S18" s="104"/>
      <c r="T18" s="104"/>
      <c r="U18" s="104"/>
      <c r="V18" s="104"/>
    </row>
    <row r="19" spans="1:22" s="25" customFormat="1" x14ac:dyDescent="0.2">
      <c r="A19" s="70"/>
      <c r="B19" s="71" t="s">
        <v>21</v>
      </c>
      <c r="C19" s="71"/>
      <c r="D19" s="163" t="s">
        <v>207</v>
      </c>
      <c r="E19" s="72"/>
      <c r="F19" s="72"/>
      <c r="G19" s="72"/>
      <c r="H19" s="72"/>
      <c r="I19" s="175"/>
      <c r="J19" s="14">
        <f t="shared" ref="J19:O19" si="5">J20+J21</f>
        <v>0</v>
      </c>
      <c r="K19" s="385">
        <f t="shared" si="5"/>
        <v>0</v>
      </c>
      <c r="L19" s="180">
        <f t="shared" si="5"/>
        <v>0</v>
      </c>
      <c r="M19" s="180">
        <f t="shared" si="5"/>
        <v>0</v>
      </c>
      <c r="N19" s="180">
        <f t="shared" si="5"/>
        <v>0</v>
      </c>
      <c r="O19" s="180">
        <f t="shared" si="5"/>
        <v>0</v>
      </c>
      <c r="P19" s="104"/>
      <c r="Q19" s="104"/>
      <c r="R19" s="104"/>
      <c r="S19" s="104"/>
      <c r="T19" s="104"/>
      <c r="U19" s="104"/>
      <c r="V19" s="104"/>
    </row>
    <row r="20" spans="1:22" s="25" customFormat="1" x14ac:dyDescent="0.2">
      <c r="A20" s="70"/>
      <c r="B20" s="73"/>
      <c r="C20" s="73">
        <v>1</v>
      </c>
      <c r="D20" s="72" t="s">
        <v>371</v>
      </c>
      <c r="E20" s="72"/>
      <c r="F20" s="72" t="s">
        <v>68</v>
      </c>
      <c r="G20" s="72" t="s">
        <v>68</v>
      </c>
      <c r="H20" s="72" t="s">
        <v>68</v>
      </c>
      <c r="I20" s="175"/>
      <c r="J20" s="74"/>
      <c r="K20" s="178">
        <f>E20*$J20/1000000</f>
        <v>0</v>
      </c>
      <c r="L20" s="179"/>
      <c r="M20" s="179"/>
      <c r="N20" s="180"/>
      <c r="O20" s="178">
        <f>I20*$J20/1000000</f>
        <v>0</v>
      </c>
      <c r="P20" s="104"/>
      <c r="Q20" s="104"/>
      <c r="R20" s="104"/>
      <c r="S20" s="104"/>
      <c r="T20" s="104"/>
      <c r="U20" s="104"/>
      <c r="V20" s="104"/>
    </row>
    <row r="21" spans="1:22" s="25" customFormat="1" ht="13.5" thickBot="1" x14ac:dyDescent="0.25">
      <c r="A21" s="386"/>
      <c r="B21" s="387"/>
      <c r="C21" s="388">
        <v>2</v>
      </c>
      <c r="D21" s="246" t="s">
        <v>372</v>
      </c>
      <c r="E21" s="246"/>
      <c r="F21" s="246" t="s">
        <v>68</v>
      </c>
      <c r="G21" s="246" t="s">
        <v>68</v>
      </c>
      <c r="H21" s="246" t="s">
        <v>68</v>
      </c>
      <c r="I21" s="389"/>
      <c r="J21" s="390"/>
      <c r="K21" s="182">
        <f>E21*$J21/1000000</f>
        <v>0</v>
      </c>
      <c r="L21" s="371"/>
      <c r="M21" s="371"/>
      <c r="N21" s="391"/>
      <c r="O21" s="182">
        <f>I21*$J21/1000000</f>
        <v>0</v>
      </c>
      <c r="P21" s="104"/>
      <c r="Q21" s="104"/>
      <c r="R21" s="104"/>
      <c r="S21" s="104"/>
      <c r="T21" s="104"/>
      <c r="U21" s="104"/>
      <c r="V21" s="104"/>
    </row>
    <row r="22" spans="1:22" ht="13.5" thickBot="1" x14ac:dyDescent="0.25">
      <c r="A22" s="372">
        <v>8</v>
      </c>
      <c r="B22" s="373"/>
      <c r="C22" s="373"/>
      <c r="D22" s="272" t="s">
        <v>11</v>
      </c>
      <c r="E22" s="272"/>
      <c r="F22" s="272"/>
      <c r="G22" s="272"/>
      <c r="H22" s="272"/>
      <c r="I22" s="374"/>
      <c r="J22" s="375"/>
      <c r="K22" s="376">
        <f>K4+K8+K12+K16+K19</f>
        <v>0</v>
      </c>
      <c r="L22" s="377">
        <f>L4+L8+L12+L16+L19</f>
        <v>0</v>
      </c>
      <c r="M22" s="377">
        <f>M4+M8+M12+M16+M19</f>
        <v>0</v>
      </c>
      <c r="N22" s="376">
        <f>N4+N8+N12+N16+N19</f>
        <v>0</v>
      </c>
      <c r="O22" s="392">
        <f>O4+O8+O12+O16+O19</f>
        <v>0</v>
      </c>
    </row>
  </sheetData>
  <mergeCells count="2">
    <mergeCell ref="E1:I1"/>
    <mergeCell ref="K1:O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8" orientation="landscape" r:id="rId1"/>
  <headerFooter alignWithMargins="0">
    <oddHeader>&amp;L&amp;"-,Regular"&amp;11Unintentional HCB Inventory&amp;C&amp;"-,Regular"&amp;11Reference Year: ______________&amp;R&amp;"-,Regular"&amp;11Country: ________________</oddHeader>
    <oddFooter>&amp;L&amp;"-,Regular"&amp;11&amp;A&amp;C&amp;"-,Regular"&amp;11Toolkit v2019&amp;R&amp;"-,Regular"&amp;11Page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Main</vt:lpstr>
      <vt:lpstr>Group 1</vt:lpstr>
      <vt:lpstr>Group 2</vt:lpstr>
      <vt:lpstr>Group 3</vt:lpstr>
      <vt:lpstr>Group 4</vt:lpstr>
      <vt:lpstr>Group 5</vt:lpstr>
      <vt:lpstr>Group 6</vt:lpstr>
      <vt:lpstr>Group 7</vt:lpstr>
      <vt:lpstr>Group 8</vt:lpstr>
      <vt:lpstr>Group 9</vt:lpstr>
      <vt:lpstr>Group 10</vt:lpstr>
      <vt:lpstr>'Group 1'!Print_Area</vt:lpstr>
      <vt:lpstr>'Group 6'!Print_Area</vt:lpstr>
    </vt:vector>
  </TitlesOfParts>
  <Company>UNEP Chemicals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Heidelore Fiedler</dc:creator>
  <cp:lastModifiedBy>HF</cp:lastModifiedBy>
  <cp:lastPrinted>2019-01-24T11:28:48Z</cp:lastPrinted>
  <dcterms:created xsi:type="dcterms:W3CDTF">2000-01-21T13:11:08Z</dcterms:created>
  <dcterms:modified xsi:type="dcterms:W3CDTF">2019-01-24T13:11:51Z</dcterms:modified>
</cp:coreProperties>
</file>